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24226"/>
  <mc:AlternateContent xmlns:mc="http://schemas.openxmlformats.org/markup-compatibility/2006">
    <mc:Choice Requires="x15">
      <x15ac:absPath xmlns:x15ac="http://schemas.microsoft.com/office/spreadsheetml/2010/11/ac" url="C:\Users\H9004\Downloads\"/>
    </mc:Choice>
  </mc:AlternateContent>
  <xr:revisionPtr revIDLastSave="0" documentId="8_{56246884-E397-4E8D-A048-2834A9452DA9}" xr6:coauthVersionLast="36" xr6:coauthVersionMax="36" xr10:uidLastSave="{00000000-0000-0000-0000-000000000000}"/>
  <bookViews>
    <workbookView xWindow="0" yWindow="0" windowWidth="23040" windowHeight="9204"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workbook>
</file>

<file path=xl/calcChain.xml><?xml version="1.0" encoding="utf-8"?>
<calcChain xmlns="http://schemas.openxmlformats.org/spreadsheetml/2006/main">
  <c r="F101" i="9" l="1"/>
  <c r="F102" i="9"/>
  <c r="F103" i="9"/>
  <c r="F104" i="9"/>
  <c r="F105" i="9"/>
  <c r="F106" i="9"/>
  <c r="F107" i="9"/>
  <c r="F108" i="9"/>
  <c r="F109" i="9"/>
  <c r="F110" i="9"/>
  <c r="F111" i="9"/>
  <c r="F112" i="9"/>
  <c r="F113" i="9"/>
  <c r="F100" i="9"/>
  <c r="C3" i="9"/>
  <c r="F99" i="9" l="1"/>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307" i="8"/>
  <c r="F293" i="8"/>
  <c r="F295"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1" i="8"/>
  <c r="C307" i="8"/>
  <c r="D293" i="8"/>
  <c r="D307" i="8"/>
  <c r="C293" i="8"/>
  <c r="D295" i="8"/>
  <c r="D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57" i="8" s="1"/>
  <c r="C100" i="8"/>
  <c r="C157" i="8" s="1"/>
  <c r="D77" i="8"/>
  <c r="C77" i="8"/>
  <c r="C131" i="8" s="1"/>
  <c r="F219" i="9" l="1"/>
  <c r="C249" i="9"/>
  <c r="G228" i="9"/>
  <c r="D249" i="9"/>
  <c r="G247" i="9" s="1"/>
  <c r="F17" i="22"/>
  <c r="D131" i="8"/>
  <c r="G121" i="8" s="1"/>
  <c r="G147" i="8"/>
  <c r="G153" i="8"/>
  <c r="G160" i="8"/>
  <c r="G142" i="8"/>
  <c r="G148" i="8"/>
  <c r="G154" i="8"/>
  <c r="G161" i="8"/>
  <c r="G143" i="8"/>
  <c r="G149" i="8"/>
  <c r="G155" i="8"/>
  <c r="G162" i="8"/>
  <c r="G144" i="8"/>
  <c r="G150" i="8"/>
  <c r="G156" i="8"/>
  <c r="G145" i="8"/>
  <c r="G151" i="8"/>
  <c r="G158" i="8"/>
  <c r="G146" i="8"/>
  <c r="G152" i="8"/>
  <c r="G159" i="8"/>
  <c r="F144" i="8"/>
  <c r="F147" i="8"/>
  <c r="F150" i="8"/>
  <c r="F153" i="8"/>
  <c r="F156" i="8"/>
  <c r="F160" i="8"/>
  <c r="F142" i="8"/>
  <c r="F145" i="8"/>
  <c r="F148" i="8"/>
  <c r="F151" i="8"/>
  <c r="F154" i="8"/>
  <c r="F158" i="8"/>
  <c r="F161" i="8"/>
  <c r="F143" i="8"/>
  <c r="F146" i="8"/>
  <c r="F149" i="8"/>
  <c r="F152" i="8"/>
  <c r="F155" i="8"/>
  <c r="F159" i="8"/>
  <c r="F162" i="8"/>
  <c r="F126" i="8"/>
  <c r="F133" i="8"/>
  <c r="F119" i="8"/>
  <c r="F121" i="8"/>
  <c r="F127" i="8"/>
  <c r="F134" i="8"/>
  <c r="F120" i="8"/>
  <c r="F122" i="8"/>
  <c r="F128" i="8"/>
  <c r="F135" i="8"/>
  <c r="F123" i="8"/>
  <c r="F129" i="8"/>
  <c r="F136" i="8"/>
  <c r="F124" i="8"/>
  <c r="F130" i="8"/>
  <c r="F117" i="8"/>
  <c r="F125" i="8"/>
  <c r="F132" i="8"/>
  <c r="F118" i="8"/>
  <c r="G126" i="8"/>
  <c r="G123" i="8"/>
  <c r="G124" i="8"/>
  <c r="G132" i="8"/>
  <c r="G127" i="8"/>
  <c r="G134" i="8"/>
  <c r="G122" i="8"/>
  <c r="G128" i="8"/>
  <c r="G135" i="8"/>
  <c r="G136" i="8"/>
  <c r="G130" i="8"/>
  <c r="G125" i="8"/>
  <c r="G117" i="8"/>
  <c r="G118"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48" i="9"/>
  <c r="G246" i="9"/>
  <c r="G244"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250" i="9" l="1"/>
  <c r="G133" i="8"/>
  <c r="G120" i="8"/>
  <c r="G129" i="8"/>
  <c r="G131" i="8" s="1"/>
  <c r="G251" i="9"/>
  <c r="G241" i="9"/>
  <c r="G252" i="9"/>
  <c r="G253" i="9"/>
  <c r="G242" i="9"/>
  <c r="G255" i="9"/>
  <c r="G254" i="9"/>
  <c r="F157" i="8"/>
  <c r="G157" i="8"/>
  <c r="F131" i="8"/>
  <c r="F46" i="24"/>
  <c r="F22" i="24"/>
  <c r="F18" i="19"/>
  <c r="G144" i="11"/>
  <c r="F152" i="10"/>
  <c r="F77" i="8"/>
  <c r="F100" i="8"/>
  <c r="F208" i="8"/>
  <c r="F58" i="8"/>
  <c r="G214" i="9"/>
  <c r="F42" i="10"/>
  <c r="G37" i="10"/>
  <c r="F144" i="11"/>
  <c r="G157" i="11"/>
  <c r="F179" i="11"/>
  <c r="F157" i="11"/>
  <c r="G179" i="11"/>
  <c r="G100" i="8"/>
  <c r="F37" i="10"/>
  <c r="G452" i="9"/>
  <c r="G465" i="9"/>
  <c r="G227" i="9"/>
  <c r="F15" i="9"/>
  <c r="F249" i="9"/>
  <c r="F452" i="9"/>
  <c r="F465" i="9"/>
  <c r="G487" i="9"/>
  <c r="F487" i="9"/>
  <c r="F227" i="9"/>
  <c r="G77" i="8"/>
  <c r="F214" i="9"/>
  <c r="G249" i="9"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alcChain>
</file>

<file path=xl/sharedStrings.xml><?xml version="1.0" encoding="utf-8"?>
<sst xmlns="http://schemas.openxmlformats.org/spreadsheetml/2006/main" count="6513" uniqueCount="3123">
  <si>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</si>
  <si>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</si>
  <si>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</si>
  <si>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</si>
  <si>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</si>
  <si>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</si>
  <si>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</si>
  <si>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</si>
  <si>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</si>
  <si>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</si>
  <si>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</si>
  <si>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</si>
  <si>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</si>
  <si>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</si>
  <si>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</si>
  <si>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</si>
  <si>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</si>
  <si>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</si>
  <si>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</si>
  <si>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</si>
  <si>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</si>
  <si>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</si>
  <si>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</si>
  <si>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</si>
  <si>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</si>
  <si>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</si>
  <si>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</si>
  <si>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</si>
  <si>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</si>
  <si>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</si>
  <si>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</si>
  <si>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</si>
  <si>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</si>
  <si>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</si>
  <si>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</si>
  <si>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</si>
  <si>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</si>
  <si>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</si>
  <si>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</si>
  <si>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</si>
  <si>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</si>
  <si>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</si>
  <si>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</si>
  <si>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</si>
  <si>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</si>
  <si>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</si>
  <si>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</si>
  <si>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</si>
  <si>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</si>
  <si>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</si>
  <si>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</si>
  <si>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</si>
  <si>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</si>
  <si>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</si>
  <si>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</si>
  <si>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</si>
  <si>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</si>
  <si>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</si>
  <si>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</si>
  <si>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</si>
  <si>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</si>
  <si>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</si>
  <si>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</si>
  <si>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</si>
  <si>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</si>
  <si>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</si>
  <si>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</si>
  <si>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</si>
  <si>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</si>
  <si>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</si>
  <si>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</si>
  <si>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</si>
  <si>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</si>
  <si>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</si>
  <si>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</si>
  <si>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</si>
  <si>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</si>
  <si>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</si>
  <si>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</si>
  <si>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</si>
  <si>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</si>
  <si>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</si>
  <si>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</si>
  <si>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</si>
  <si>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</si>
  <si>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</si>
  <si>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</si>
  <si>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</si>
  <si>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</si>
  <si>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</si>
  <si>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</si>
  <si>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</si>
  <si>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</si>
  <si>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</si>
  <si>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</si>
  <si>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</si>
  <si>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</si>
  <si>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</si>
  <si>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</si>
  <si>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</si>
  <si>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</si>
  <si>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</si>
  <si>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</si>
  <si>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</si>
  <si>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</si>
  <si>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</si>
  <si>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</si>
  <si>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</si>
  <si>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</si>
  <si>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</si>
  <si>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</si>
  <si>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</si>
  <si>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</si>
  <si>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</si>
  <si>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</si>
  <si>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</si>
  <si>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</si>
  <si>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</si>
  <si>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</si>
  <si>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</si>
  <si>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</si>
  <si>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</si>
  <si>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</si>
  <si>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</si>
  <si>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</si>
  <si>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</si>
  <si>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</si>
  <si>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</si>
  <si>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</si>
  <si>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</si>
  <si>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</si>
  <si>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</si>
  <si>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</si>
  <si>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</si>
  <si>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</si>
  <si>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</si>
  <si>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</si>
  <si>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</si>
  <si>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</si>
  <si>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</si>
  <si>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</si>
  <si>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</si>
  <si>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</si>
  <si>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</si>
  <si>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</si>
  <si>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</si>
  <si>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</si>
  <si>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</si>
  <si>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</si>
  <si>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</si>
  <si>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</si>
  <si>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</si>
  <si>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</si>
  <si>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</si>
  <si>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</si>
  <si>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</si>
  <si>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</si>
  <si>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</si>
  <si>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</si>
  <si>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</si>
  <si>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</si>
  <si>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</si>
  <si>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</si>
  <si>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</si>
  <si>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</si>
  <si>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</si>
  <si>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</si>
  <si>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</si>
  <si>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</si>
  <si>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</si>
  <si>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</si>
  <si>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</si>
  <si>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</si>
  <si>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</si>
  <si>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</si>
  <si>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</si>
  <si>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</si>
  <si>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</si>
  <si>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</si>
  <si>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</si>
  <si>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</si>
  <si>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</si>
  <si>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</si>
  <si>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</si>
  <si>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</si>
  <si>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</si>
  <si>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</si>
  <si>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</si>
  <si>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</si>
  <si>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</si>
  <si>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</si>
  <si>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</si>
  <si>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</si>
  <si>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</si>
  <si>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</si>
  <si>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</si>
  <si>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</si>
  <si>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</si>
  <si>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</si>
  <si>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</si>
  <si>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</si>
  <si>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</si>
  <si>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</si>
  <si>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</si>
  <si>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</si>
  <si>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</si>
  <si>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</si>
  <si>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</si>
  <si>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</si>
  <si>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</si>
  <si>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</si>
  <si>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</si>
  <si>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</si>
  <si>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</si>
  <si>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</si>
  <si>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</si>
  <si>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</si>
  <si>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</si>
  <si>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</si>
  <si>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</si>
  <si>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</si>
  <si>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</si>
  <si>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</si>
  <si>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</si>
  <si>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</si>
  <si>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</si>
  <si>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</si>
  <si>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</si>
  <si>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</si>
  <si>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</si>
  <si>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</si>
  <si>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</si>
  <si>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</si>
  <si>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</si>
  <si>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</si>
  <si>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</si>
  <si>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</si>
  <si>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</si>
  <si>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</si>
  <si>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</si>
  <si>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</si>
  <si>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</si>
  <si>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</si>
  <si>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</si>
  <si>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</si>
  <si>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</si>
  <si>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</si>
  <si>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</si>
  <si>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</si>
  <si>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</si>
  <si>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</si>
  <si>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</si>
  <si>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</si>
  <si>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</si>
  <si>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</si>
  <si>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</si>
  <si>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</si>
  <si>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</si>
  <si>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</si>
  <si>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</si>
  <si>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</si>
  <si>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</si>
  <si>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</si>
  <si>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</si>
  <si>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</si>
  <si>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</si>
  <si>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</si>
  <si>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</si>
  <si>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</si>
  <si>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</si>
  <si>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</si>
  <si>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</si>
  <si>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</si>
  <si>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</si>
  <si>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</si>
  <si>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</si>
  <si>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</si>
  <si>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</si>
  <si>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</si>
  <si>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</si>
  <si>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</si>
  <si>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</si>
  <si>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</si>
  <si>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</si>
  <si>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</si>
  <si>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</si>
  <si>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</si>
  <si>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</si>
  <si>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</si>
  <si>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</si>
  <si>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</si>
  <si>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</si>
  <si>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</si>
  <si>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</si>
  <si>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</si>
  <si>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</si>
  <si>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</si>
  <si>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</si>
  <si>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</si>
  <si>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</si>
  <si>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</si>
  <si>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</si>
  <si>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</si>
  <si>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</si>
  <si>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</si>
  <si>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</si>
  <si>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</si>
  <si>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</si>
  <si>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</si>
  <si>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</si>
  <si>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</si>
  <si>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</si>
  <si>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</si>
  <si>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</si>
  <si>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</si>
  <si>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</si>
  <si>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</si>
  <si>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</si>
  <si>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</si>
  <si>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</si>
  <si>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</si>
  <si>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</si>
  <si>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</si>
  <si>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</si>
  <si>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</si>
  <si>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</si>
  <si>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</si>
  <si>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</si>
  <si>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</si>
  <si>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</si>
  <si>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</si>
  <si>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</si>
  <si>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</si>
  <si>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</si>
  <si>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</si>
  <si>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</si>
  <si>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</si>
  <si>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</si>
  <si>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</si>
  <si>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</si>
  <si>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</si>
  <si>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</si>
  <si>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</si>
  <si>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</si>
  <si>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</si>
  <si>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</si>
  <si>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</si>
  <si>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</si>
  <si>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</si>
  <si>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</si>
  <si>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</si>
  <si>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</si>
  <si>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</si>
  <si>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</si>
  <si>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</si>
  <si>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</si>
  <si>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</si>
  <si>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</si>
  <si>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</si>
  <si>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</si>
  <si>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</si>
  <si>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</si>
  <si>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</si>
  <si>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</si>
  <si>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</si>
  <si>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</si>
  <si>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</si>
  <si>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</si>
  <si>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</si>
  <si>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</si>
  <si>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</si>
  <si>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</si>
  <si>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</si>
  <si>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</si>
  <si>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</si>
  <si>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</si>
  <si>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</si>
  <si>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</si>
  <si>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</si>
  <si>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</si>
  <si>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</si>
  <si>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</si>
  <si>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</si>
  <si>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</si>
  <si>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</si>
  <si>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</si>
  <si>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</si>
  <si>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</si>
  <si>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</si>
  <si>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</si>
  <si>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</si>
  <si>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</si>
  <si>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</si>
  <si>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</si>
  <si>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</si>
  <si>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</si>
  <si>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</si>
  <si>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</si>
  <si>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</si>
  <si>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</si>
  <si>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</si>
  <si>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</si>
  <si>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</si>
  <si>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</si>
  <si>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</si>
  <si>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</si>
  <si>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</si>
  <si>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</si>
  <si>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</si>
  <si>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</si>
  <si>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</si>
  <si>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</si>
  <si>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</si>
  <si>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</si>
  <si>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</si>
  <si>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</si>
  <si>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</si>
  <si>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</si>
  <si>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</si>
  <si>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</si>
  <si>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</si>
  <si>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</si>
  <si>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</si>
  <si>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</si>
  <si>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</si>
  <si>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</si>
  <si>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</si>
  <si>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</si>
  <si>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</si>
  <si>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</si>
  <si>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</si>
  <si>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</si>
  <si>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</si>
  <si>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</si>
  <si>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</si>
  <si>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</si>
  <si>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</si>
  <si>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</si>
  <si>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</si>
  <si>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</si>
  <si>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</si>
  <si>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</si>
  <si>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</si>
  <si>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</si>
  <si>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</si>
  <si>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</si>
  <si>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</si>
  <si>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</si>
  <si>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</si>
  <si>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</si>
  <si>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</si>
  <si>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</si>
  <si>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</si>
  <si>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</si>
  <si>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</si>
  <si>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</si>
  <si>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</si>
  <si>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</si>
  <si>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</si>
  <si>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</si>
  <si>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</si>
  <si>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</si>
  <si>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</si>
  <si>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</si>
  <si>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</si>
  <si>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</si>
  <si>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</si>
  <si>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</si>
  <si>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</si>
  <si>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</si>
  <si>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</si>
  <si>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</si>
  <si>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</si>
  <si>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</si>
  <si>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</si>
  <si>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</si>
  <si>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</si>
  <si>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</si>
  <si>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</si>
  <si>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</si>
  <si>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</si>
  <si>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</si>
  <si>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</si>
  <si>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</si>
  <si>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</si>
  <si>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</si>
  <si>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</si>
  <si>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</si>
  <si>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</si>
  <si>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</si>
  <si>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</si>
  <si>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</si>
  <si>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</si>
  <si>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</si>
  <si>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</si>
  <si>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</si>
  <si>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</si>
  <si>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</si>
  <si>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</si>
  <si>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</si>
  <si>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</si>
  <si>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</si>
  <si>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</si>
  <si>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</si>
  <si>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</si>
  <si>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</si>
  <si>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</si>
  <si>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</si>
  <si>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</si>
  <si>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</si>
  <si>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</si>
  <si>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</si>
  <si>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</si>
  <si>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</si>
  <si>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</si>
  <si>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</si>
  <si>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</si>
  <si>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</si>
  <si>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</si>
  <si>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</si>
  <si>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</si>
  <si>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</si>
  <si>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</si>
  <si>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</si>
  <si>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</si>
  <si>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</si>
  <si>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</si>
  <si>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</si>
  <si>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</si>
  <si>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</si>
  <si>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</si>
  <si>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</si>
  <si>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</si>
  <si>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</si>
  <si>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</si>
  <si>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</si>
  <si>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</si>
  <si>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</si>
  <si>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</si>
  <si>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</si>
  <si>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</si>
  <si>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</si>
  <si>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</si>
  <si>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</si>
  <si>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</si>
  <si>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</si>
  <si>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</si>
  <si>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</si>
  <si>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</si>
  <si>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</si>
  <si>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</si>
  <si>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</si>
  <si>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</si>
  <si>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</si>
  <si>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</si>
  <si>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</si>
  <si>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</si>
  <si>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</si>
  <si>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</si>
  <si>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</si>
  <si>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</si>
  <si>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</si>
  <si>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</si>
  <si>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</si>
  <si>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</si>
  <si>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</si>
  <si>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</si>
  <si>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</si>
  <si>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</si>
  <si>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</si>
  <si>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</si>
  <si>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</si>
  <si>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</si>
  <si>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</si>
  <si>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</si>
  <si>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</si>
  <si>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</si>
  <si>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</si>
  <si>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</si>
  <si>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</si>
  <si>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</si>
  <si>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</si>
  <si>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</si>
  <si>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</si>
  <si>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</si>
  <si>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</si>
  <si>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</si>
  <si>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</si>
  <si>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</si>
  <si>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</si>
  <si>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</si>
  <si>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</si>
  <si>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</si>
  <si>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</si>
  <si>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</si>
  <si>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</si>
  <si>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</si>
  <si>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</si>
  <si>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</si>
  <si>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</si>
  <si>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</si>
  <si>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</si>
  <si>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</si>
  <si>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</si>
  <si>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</si>
  <si>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</si>
  <si>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</si>
  <si>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</si>
  <si>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</si>
  <si>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</si>
  <si>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</si>
  <si>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</si>
  <si>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</si>
  <si>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</si>
  <si>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</si>
  <si>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</si>
  <si>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</si>
  <si>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</si>
  <si>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</si>
  <si>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</si>
  <si>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</si>
  <si>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</si>
  <si>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</si>
  <si>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</si>
  <si>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</si>
  <si>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</si>
  <si>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</si>
  <si>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</si>
  <si>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</si>
  <si>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</si>
  <si>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</si>
  <si>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</si>
  <si>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</si>
  <si>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</si>
  <si>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</si>
  <si>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</si>
  <si>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</si>
  <si>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</si>
  <si>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</si>
  <si>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</si>
  <si>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</si>
  <si>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</si>
  <si>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</si>
  <si>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</si>
  <si>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</si>
  <si>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</si>
  <si>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</si>
  <si>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</si>
  <si>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</si>
  <si>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</si>
  <si>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</si>
  <si>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</si>
  <si>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</si>
  <si>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</si>
  <si>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</si>
  <si>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</si>
  <si>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</si>
  <si>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</si>
  <si>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</si>
  <si>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</si>
  <si>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</si>
  <si>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</si>
  <si>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</si>
  <si>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</si>
  <si>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</si>
  <si>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</si>
  <si>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</si>
  <si>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</si>
  <si>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</si>
  <si>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</si>
  <si>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</si>
  <si>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</si>
  <si>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</si>
  <si>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</si>
  <si>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</si>
  <si>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</si>
  <si>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</si>
  <si>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</si>
  <si>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</si>
  <si>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</si>
  <si>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</si>
  <si>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</si>
  <si>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</si>
  <si>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</si>
  <si>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</si>
  <si>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</si>
  <si>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</si>
  <si>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</si>
  <si>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</si>
  <si>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</si>
  <si>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</si>
  <si>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</si>
  <si>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</si>
  <si>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</si>
  <si>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</si>
  <si>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</si>
  <si>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</si>
  <si>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</si>
  <si>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</si>
  <si>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</si>
  <si>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</si>
  <si>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</si>
  <si>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</si>
  <si>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</si>
  <si>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</si>
  <si>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</si>
  <si>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</si>
  <si>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</si>
  <si>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</si>
  <si>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</si>
  <si>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</si>
  <si>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</si>
  <si>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</si>
  <si>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</si>
  <si>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</si>
  <si>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</si>
  <si>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</si>
  <si>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</si>
  <si>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</si>
  <si>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</si>
  <si>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</si>
  <si>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</si>
  <si>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</si>
  <si>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</si>
  <si>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</si>
  <si>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</si>
  <si>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</si>
  <si>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</si>
  <si>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</si>
  <si>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</si>
  <si>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</si>
  <si>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</si>
  <si>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</si>
  <si>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</si>
  <si>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</si>
  <si>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</si>
  <si>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</si>
  <si>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</si>
  <si>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</si>
  <si>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</si>
  <si>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</si>
  <si>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</si>
  <si>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</si>
  <si>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</si>
  <si>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</si>
  <si>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</si>
  <si>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</si>
  <si>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</si>
  <si>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</si>
  <si>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</si>
  <si>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</si>
  <si>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</si>
  <si>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</si>
  <si>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</si>
  <si>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</si>
  <si>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</si>
  <si>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</si>
  <si>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</si>
  <si>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</si>
  <si>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</si>
  <si>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</si>
  <si>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</si>
  <si>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</si>
  <si>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</si>
  <si>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</si>
  <si>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</si>
  <si>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</si>
  <si>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</si>
  <si>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</si>
  <si>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</si>
  <si>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</si>
  <si>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</si>
  <si>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</si>
  <si>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</si>
  <si>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</si>
  <si>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</si>
  <si>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</si>
  <si>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</si>
  <si>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</si>
  <si>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</si>
  <si>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</si>
  <si>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</si>
  <si>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</si>
  <si>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</si>
  <si>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</si>
  <si>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</si>
  <si>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</si>
  <si>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</si>
  <si>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</si>
  <si>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</si>
  <si>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</si>
  <si>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</si>
  <si>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</si>
  <si>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</si>
  <si>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</si>
  <si>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</si>
  <si>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</si>
  <si>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</si>
  <si>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</si>
  <si>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</si>
  <si>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</si>
  <si>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</si>
  <si>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</si>
  <si>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</si>
  <si>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</si>
  <si>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</si>
  <si>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</si>
  <si>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</si>
  <si>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</si>
  <si>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</si>
  <si>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</si>
  <si>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</si>
  <si>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</si>
  <si>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</si>
  <si>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</si>
  <si>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</si>
  <si>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</si>
  <si>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</si>
  <si>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</si>
  <si>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</si>
  <si>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</si>
  <si>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</si>
  <si>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</si>
  <si>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</si>
  <si>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</si>
  <si>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</si>
  <si>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</si>
  <si>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</si>
  <si>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</si>
  <si>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</si>
  <si>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</si>
  <si>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</si>
  <si>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</si>
  <si>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</si>
  <si>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</si>
  <si>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</si>
  <si>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</si>
  <si>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</si>
  <si>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</si>
  <si>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</si>
  <si>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</si>
  <si>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</si>
  <si>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</si>
  <si>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</si>
  <si>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</si>
  <si>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</si>
  <si>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</si>
  <si>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</si>
  <si>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</si>
  <si>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</si>
  <si>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</si>
  <si>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</si>
  <si>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</si>
  <si>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</si>
  <si>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</si>
  <si>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</si>
  <si>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</si>
  <si>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</si>
  <si>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</si>
  <si>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</si>
  <si>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</si>
  <si>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</si>
  <si>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</si>
  <si>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</si>
  <si>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</si>
  <si>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</si>
  <si>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</si>
  <si>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</si>
  <si>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</si>
  <si>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</si>
  <si>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</si>
  <si>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</si>
  <si>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</si>
  <si>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</si>
  <si>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</si>
  <si>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</si>
  <si>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</si>
  <si>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</si>
  <si>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</si>
  <si>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</si>
  <si>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</si>
  <si>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</si>
  <si>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</si>
  <si>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</si>
  <si>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</si>
  <si>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</si>
  <si>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</si>
  <si>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</si>
  <si>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</si>
  <si>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</si>
  <si>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</si>
  <si>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</si>
  <si>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</si>
  <si>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</si>
  <si>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</si>
  <si>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</si>
  <si>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</si>
  <si>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</si>
  <si>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</si>
  <si>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</si>
  <si>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</si>
  <si>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</si>
  <si>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</si>
  <si>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</si>
  <si>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</si>
  <si>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</si>
  <si>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</si>
  <si>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</si>
  <si>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</si>
  <si>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</si>
  <si>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</si>
  <si>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</si>
  <si>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</si>
  <si>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</si>
  <si>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</si>
  <si>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</si>
  <si>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</si>
  <si>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</si>
  <si>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</si>
  <si>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</si>
  <si>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</si>
  <si>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</si>
  <si>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</si>
  <si>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</si>
  <si>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</si>
  <si>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</si>
  <si>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</si>
  <si>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</si>
  <si>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</si>
  <si>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</si>
  <si>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</si>
  <si>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</si>
  <si>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</si>
  <si>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</si>
  <si>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</si>
  <si>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</si>
  <si>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</si>
  <si>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</si>
  <si>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</si>
  <si>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</si>
  <si>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</si>
  <si>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</si>
  <si>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</si>
  <si>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</si>
  <si>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</si>
  <si>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</si>
  <si>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</si>
  <si>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</si>
  <si>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</si>
  <si>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</si>
  <si>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</si>
  <si>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</si>
  <si>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</si>
  <si>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</si>
  <si>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</si>
  <si>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</si>
  <si>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</si>
  <si>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</si>
  <si>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</si>
  <si>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</si>
  <si>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</si>
  <si>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</si>
  <si>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</si>
  <si>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</si>
  <si>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</si>
  <si>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</si>
  <si>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</si>
  <si>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</si>
  <si>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</si>
  <si>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</si>
  <si>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</si>
  <si>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</si>
  <si>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</si>
  <si>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</si>
  <si>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</si>
  <si>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</si>
  <si>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</si>
  <si>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</si>
  <si>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</si>
  <si>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</si>
  <si>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</si>
  <si>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</si>
  <si>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</si>
  <si>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</si>
  <si>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</si>
  <si>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</si>
  <si>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</si>
  <si>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</si>
  <si>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</si>
  <si>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</si>
  <si>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</si>
  <si>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</si>
  <si>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</si>
  <si>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</si>
  <si>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</si>
  <si>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</si>
  <si>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</si>
  <si>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</si>
  <si>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</si>
  <si>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</si>
  <si>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</si>
  <si>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</si>
  <si>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</si>
  <si>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</si>
  <si>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</si>
  <si>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</si>
  <si>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</si>
  <si>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</si>
  <si>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</si>
  <si>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</si>
  <si>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</si>
  <si>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</si>
  <si>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</si>
  <si>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</si>
  <si>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</si>
  <si>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</si>
  <si>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</si>
  <si>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</si>
  <si>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</si>
  <si>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</si>
  <si>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</si>
  <si>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</si>
  <si>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</si>
  <si>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</si>
  <si>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</si>
  <si>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</si>
  <si>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</si>
  <si>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</si>
  <si>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</si>
  <si>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</si>
  <si>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</si>
  <si>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</si>
  <si>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</si>
  <si>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</si>
  <si>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</si>
  <si>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</si>
  <si>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</si>
  <si>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</si>
  <si>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</si>
  <si>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</si>
  <si>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</si>
  <si>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</si>
  <si>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</si>
  <si>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</si>
  <si>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</si>
  <si>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</si>
  <si>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</si>
  <si>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</si>
  <si>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</si>
  <si>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</si>
  <si>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</si>
  <si>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</si>
  <si>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</si>
  <si>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</si>
  <si>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</si>
  <si>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</si>
  <si>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</si>
  <si>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</si>
  <si>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</si>
  <si>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</si>
  <si>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</si>
  <si>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</si>
  <si>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</si>
  <si>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</si>
  <si>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</si>
  <si>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</si>
  <si>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</si>
  <si>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</si>
  <si>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</si>
  <si>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</si>
  <si>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</si>
  <si>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</si>
  <si>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</si>
  <si>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</si>
  <si>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</si>
  <si>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</si>
  <si>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</si>
  <si>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</si>
  <si>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</si>
  <si>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</si>
  <si>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</si>
  <si>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</si>
  <si>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</si>
  <si>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</si>
  <si>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</si>
  <si>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</si>
  <si>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</si>
  <si>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</si>
  <si>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</si>
  <si>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</si>
  <si>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</si>
  <si>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</si>
  <si>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</si>
  <si>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</si>
  <si>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</si>
  <si>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</si>
  <si>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</si>
  <si>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</si>
  <si>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</si>
  <si>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</si>
  <si>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</si>
  <si>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</si>
  <si>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</si>
  <si>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</si>
  <si>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</si>
  <si>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</si>
  <si>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</si>
  <si>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</si>
  <si>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</si>
  <si>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</si>
  <si>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</si>
  <si>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</si>
  <si>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</si>
  <si>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</si>
  <si>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</si>
  <si>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</si>
  <si>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</si>
  <si>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</si>
  <si>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</si>
  <si>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</si>
  <si>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</si>
  <si>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</si>
  <si>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</si>
  <si>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</si>
  <si>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</si>
  <si>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</si>
  <si>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</si>
  <si>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</si>
  <si>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</si>
  <si>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</si>
  <si>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</si>
  <si>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</si>
  <si>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</si>
  <si>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</si>
  <si>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</si>
  <si>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</si>
  <si>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</si>
  <si>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</si>
  <si>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</si>
  <si>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</si>
  <si>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</si>
  <si>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</si>
  <si>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</si>
  <si>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</si>
  <si>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</si>
  <si>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</si>
  <si>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</si>
  <si>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</si>
  <si>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</si>
  <si>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</si>
  <si>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</si>
  <si>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</si>
  <si>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</si>
  <si>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</si>
  <si>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</si>
  <si>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</si>
  <si>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</si>
  <si>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</si>
  <si>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</si>
  <si>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</si>
  <si>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</si>
  <si>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</si>
  <si>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</si>
  <si>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</si>
  <si>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</si>
  <si>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</si>
  <si>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</si>
  <si>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</si>
  <si>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</si>
  <si>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</si>
  <si>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</si>
  <si>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</si>
  <si>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</si>
  <si>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</si>
  <si>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</si>
  <si>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</si>
  <si>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</si>
  <si>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</si>
  <si>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</si>
  <si>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</si>
  <si>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</si>
  <si>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</si>
  <si>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</si>
  <si>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</si>
  <si>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</si>
  <si>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</si>
  <si>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</si>
  <si>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</si>
  <si>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</si>
  <si>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</si>
  <si>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</si>
  <si>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</si>
  <si>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</si>
  <si>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</si>
  <si>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</si>
  <si>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</si>
  <si>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</si>
  <si>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</si>
  <si>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</si>
  <si>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</si>
  <si>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</si>
  <si>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</si>
  <si>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</si>
  <si>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</si>
  <si>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</si>
  <si>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</si>
  <si>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</si>
  <si>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</si>
  <si>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</si>
  <si>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</si>
  <si>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</si>
  <si>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</si>
  <si>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</si>
  <si>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</si>
  <si>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</si>
  <si>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</si>
  <si>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</si>
  <si>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</si>
  <si>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</si>
  <si>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</si>
  <si>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</si>
  <si>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</si>
  <si>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</si>
  <si>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</si>
  <si>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</si>
  <si>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</si>
  <si>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</si>
  <si>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</si>
  <si>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</si>
  <si>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</si>
  <si>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</si>
  <si>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</si>
  <si>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</si>
  <si>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</si>
  <si>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</si>
  <si>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</si>
  <si>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</si>
  <si>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</si>
  <si>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</si>
  <si>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</si>
  <si>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</si>
  <si>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</si>
  <si>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</si>
  <si>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</si>
  <si>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</si>
  <si>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</si>
  <si>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</si>
  <si>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</si>
  <si>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</si>
  <si>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</si>
  <si>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</si>
  <si>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</si>
  <si>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</si>
  <si>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</si>
  <si>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</si>
  <si>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</si>
  <si>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</si>
  <si>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</si>
  <si>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</si>
  <si>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</si>
  <si>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</si>
  <si>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</si>
  <si>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</si>
  <si>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</si>
  <si>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</si>
  <si>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</si>
  <si>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</si>
  <si>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</si>
  <si>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</si>
  <si>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</si>
  <si>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</si>
  <si>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</si>
  <si>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</si>
  <si>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</si>
  <si>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</si>
  <si>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</si>
  <si>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</si>
  <si>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</si>
  <si>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</si>
  <si>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</si>
  <si>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</si>
  <si>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</si>
  <si>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</si>
  <si>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</si>
  <si>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</si>
  <si>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</si>
  <si>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</si>
  <si>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</si>
  <si>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</si>
  <si>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</si>
  <si>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</si>
  <si>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</si>
  <si>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</si>
  <si>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</si>
  <si>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</si>
  <si>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</si>
  <si>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</si>
  <si>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</si>
  <si>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</si>
  <si>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</si>
  <si>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</si>
  <si>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</si>
  <si>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</si>
  <si>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</si>
  <si>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</si>
  <si>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</si>
  <si>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</si>
  <si>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</si>
  <si>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</si>
  <si>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</si>
  <si>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</si>
  <si>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</si>
  <si>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</si>
  <si>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</si>
  <si>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</si>
  <si>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</si>
  <si>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</si>
  <si>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</si>
  <si>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</si>
  <si>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</si>
  <si>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</si>
  <si>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</si>
  <si>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</si>
  <si>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</si>
  <si>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</si>
  <si>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</si>
  <si>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</si>
  <si>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</si>
  <si>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</si>
  <si>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</si>
  <si>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</si>
  <si>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</si>
  <si>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</si>
  <si>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</si>
  <si>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</si>
  <si>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</si>
  <si>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</si>
  <si>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</si>
  <si>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</si>
  <si>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</si>
  <si>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</si>
  <si>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</si>
  <si>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</si>
  <si>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</si>
  <si>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</si>
  <si>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</si>
  <si>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</si>
  <si>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</si>
  <si>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</si>
  <si>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</si>
  <si>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</si>
  <si>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</si>
  <si>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</si>
  <si>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</si>
  <si>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</si>
  <si>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</si>
  <si>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</si>
  <si>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</si>
  <si>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</si>
  <si>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</si>
  <si>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</si>
  <si>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</si>
  <si>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</si>
  <si>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</si>
  <si>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</si>
  <si>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</si>
  <si>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</si>
  <si>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</si>
  <si>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</si>
  <si>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</si>
  <si>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</si>
  <si>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</si>
  <si>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</si>
  <si>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</si>
  <si>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</si>
  <si>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</si>
  <si>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</si>
  <si>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</si>
  <si>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</si>
  <si>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</si>
  <si>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</si>
  <si>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</si>
  <si>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</si>
  <si>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</si>
  <si>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</si>
  <si>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</si>
  <si>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</si>
  <si>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</si>
  <si>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</si>
  <si>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</si>
  <si>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</si>
  <si>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</si>
  <si>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</si>
  <si>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</si>
  <si>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</si>
  <si>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</si>
  <si>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</si>
  <si>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</si>
  <si>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</si>
  <si>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</si>
  <si>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</si>
  <si>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</si>
  <si>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</si>
  <si>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</si>
  <si>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</si>
  <si>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</si>
  <si>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</si>
  <si>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</si>
  <si>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</si>
  <si>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</si>
  <si>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</si>
  <si>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</si>
  <si>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</si>
  <si>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</si>
  <si>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</si>
  <si>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</si>
  <si>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</si>
  <si>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</si>
  <si>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</si>
  <si>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</si>
  <si>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</si>
  <si>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</si>
  <si>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</si>
  <si>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</si>
  <si>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</si>
  <si>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</si>
  <si>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</si>
  <si>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</si>
  <si>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</si>
  <si>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</si>
  <si>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</si>
  <si>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</si>
  <si>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</si>
  <si>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</si>
  <si>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</si>
  <si>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</si>
  <si>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</si>
  <si>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</si>
  <si>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</si>
  <si>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</si>
  <si>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</si>
  <si>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</si>
  <si>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</si>
  <si>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</si>
  <si>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</si>
  <si>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</si>
  <si>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</si>
  <si>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</si>
  <si>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</si>
  <si>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</si>
  <si>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</si>
  <si>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</si>
  <si>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</si>
  <si>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</si>
  <si>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</si>
  <si>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</si>
  <si>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</si>
  <si>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</si>
  <si>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</si>
  <si>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</si>
  <si>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</si>
  <si>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</si>
  <si>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</si>
  <si>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</si>
  <si>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</si>
  <si>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</si>
  <si>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</si>
  <si>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</si>
  <si>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</si>
  <si>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</si>
  <si>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</si>
  <si>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</si>
  <si>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</si>
  <si>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</si>
  <si>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</si>
  <si>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</si>
  <si>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</si>
  <si>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</si>
  <si>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</si>
  <si>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</si>
  <si>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</si>
  <si>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</si>
  <si>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</si>
  <si>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</si>
  <si>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</si>
  <si>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</si>
  <si>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</si>
  <si>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</si>
  <si>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</si>
  <si>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</si>
  <si>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</si>
  <si>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</si>
  <si>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</si>
  <si>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</si>
  <si>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</si>
  <si>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</si>
  <si>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</si>
  <si>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</si>
  <si>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</si>
  <si>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</si>
  <si>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</si>
  <si>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</si>
  <si>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</si>
  <si>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</si>
  <si>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</si>
  <si>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</si>
  <si>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</si>
  <si>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</si>
  <si>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</si>
  <si>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</si>
  <si>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</si>
  <si>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</si>
  <si>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</si>
  <si>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</si>
  <si>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</si>
  <si>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</si>
  <si>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</si>
  <si>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</si>
  <si>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</si>
  <si>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</si>
  <si>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</si>
  <si>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</si>
  <si>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</si>
  <si>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</si>
  <si>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</si>
  <si>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</si>
  <si>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</si>
  <si>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</si>
  <si>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</si>
  <si>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</si>
  <si>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</si>
  <si>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</si>
  <si>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</si>
  <si>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</si>
  <si>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</si>
  <si>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</si>
  <si>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</si>
  <si>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</si>
  <si>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</si>
  <si>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</si>
  <si>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</si>
  <si>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</si>
  <si>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</si>
  <si>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</si>
  <si>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</si>
  <si>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</si>
  <si>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</si>
  <si>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</si>
  <si>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</si>
  <si>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</si>
  <si>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</si>
  <si>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</si>
  <si>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</si>
  <si>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</si>
  <si>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</si>
  <si>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</si>
  <si>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</si>
  <si>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</si>
  <si>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</si>
  <si>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</si>
  <si>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</si>
  <si>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</si>
  <si>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</si>
  <si>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</si>
  <si>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</si>
  <si>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</si>
  <si>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</si>
  <si>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</si>
  <si>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</si>
  <si>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</si>
  <si>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</si>
  <si>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</si>
  <si>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</si>
  <si>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</si>
  <si>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</si>
  <si>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</si>
  <si>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</si>
  <si>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</si>
  <si>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</si>
  <si>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</si>
  <si>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</si>
  <si>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</si>
  <si>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</si>
  <si>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</si>
  <si>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</si>
  <si>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</si>
  <si>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</si>
  <si>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</si>
  <si>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</si>
  <si>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</si>
  <si>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</si>
  <si>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</si>
  <si>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</si>
  <si>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</si>
  <si>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</si>
  <si>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</si>
  <si>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</si>
  <si>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</si>
  <si>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</si>
  <si>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</si>
  <si>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</si>
  <si>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</si>
  <si>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</si>
  <si>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</si>
  <si>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</si>
  <si>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</si>
  <si>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</si>
  <si>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</si>
  <si>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</si>
  <si>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</si>
  <si>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</si>
  <si>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</si>
  <si>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</si>
  <si>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</si>
  <si>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</si>
  <si>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</si>
  <si>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</si>
  <si>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</si>
  <si>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</si>
  <si>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</si>
  <si>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</si>
  <si>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</si>
  <si>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</si>
  <si>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</si>
  <si>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</si>
  <si>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</si>
  <si>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</si>
  <si>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</si>
  <si>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</si>
  <si>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</si>
  <si>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</si>
  <si>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</si>
  <si>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</si>
  <si>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</si>
  <si>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</si>
  <si>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</si>
  <si>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</si>
  <si>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</si>
  <si>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</si>
  <si>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</si>
  <si>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</si>
  <si>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</si>
  <si>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</si>
  <si>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</si>
  <si>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</si>
  <si>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</si>
  <si>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</si>
  <si>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</si>
  <si>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</si>
  <si>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</si>
  <si>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</si>
  <si>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</si>
  <si>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</si>
  <si>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</si>
  <si>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</si>
  <si>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</si>
  <si>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</si>
  <si>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</si>
  <si>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</si>
  <si>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</si>
  <si>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</si>
  <si>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</si>
  <si>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</si>
  <si>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</si>
  <si>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</si>
  <si>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</si>
  <si>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</si>
  <si>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</si>
  <si>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</si>
  <si>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</si>
  <si>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</si>
  <si>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</si>
  <si>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</si>
  <si>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</si>
  <si>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</si>
  <si>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</si>
  <si>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</si>
  <si>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</si>
  <si>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</si>
  <si>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</si>
  <si>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</si>
  <si>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</si>
  <si>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</si>
  <si>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</si>
  <si>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</si>
  <si>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</si>
  <si>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</si>
  <si>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</si>
  <si>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</si>
  <si>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</si>
  <si>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</si>
  <si>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</si>
  <si>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</si>
  <si>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</si>
  <si>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</si>
  <si>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</si>
  <si>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</si>
  <si>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</si>
  <si>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</si>
  <si>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</si>
  <si>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</si>
  <si>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</si>
  <si>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</si>
  <si>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</si>
  <si>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</si>
  <si>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</si>
  <si>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</si>
  <si>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</si>
  <si>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</si>
  <si>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</si>
  <si>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</si>
  <si>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</si>
  <si>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</si>
  <si>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</si>
  <si>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</si>
  <si>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</si>
  <si>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</si>
  <si>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</si>
  <si>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</si>
  <si>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</si>
  <si>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</si>
  <si>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</si>
  <si>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</si>
  <si>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</si>
  <si>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</si>
  <si>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</si>
  <si>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</si>
  <si>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</si>
  <si>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</si>
  <si>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</si>
  <si>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</si>
  <si>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</si>
  <si>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</si>
  <si>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</si>
  <si>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</si>
  <si>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</si>
  <si>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</si>
  <si>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</si>
  <si>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</si>
  <si>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</si>
  <si>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</si>
  <si>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</si>
  <si>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</si>
  <si>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</si>
  <si>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</si>
  <si>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</si>
  <si>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</si>
  <si>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</si>
  <si>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</si>
  <si>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</si>
  <si>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</si>
  <si>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</si>
  <si>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</si>
  <si>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</si>
  <si>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</si>
  <si>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</si>
  <si>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</si>
  <si>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</si>
  <si>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</si>
  <si>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</si>
  <si>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</si>
  <si>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</si>
  <si>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</si>
  <si>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</si>
  <si>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</si>
  <si>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</si>
  <si>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</si>
  <si>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</si>
  <si>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</si>
  <si>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</si>
  <si>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</si>
  <si>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</si>
  <si>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</si>
  <si>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</si>
  <si>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</si>
  <si>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</si>
  <si>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</si>
  <si>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</si>
  <si>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</si>
  <si>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</si>
  <si>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</si>
  <si>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</si>
  <si>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</si>
  <si>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</si>
  <si>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</si>
  <si>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</si>
  <si>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</si>
  <si>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</si>
  <si>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</si>
  <si>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</si>
  <si>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</si>
  <si>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</si>
  <si>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</si>
  <si>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</si>
  <si>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</si>
  <si>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</si>
  <si>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</si>
  <si>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</si>
  <si>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</si>
  <si>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</si>
  <si>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</si>
  <si>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</si>
  <si>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</si>
  <si>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</si>
  <si>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</si>
  <si>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</si>
  <si>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</si>
  <si>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</si>
  <si>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</si>
  <si>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</si>
  <si>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</si>
  <si>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</si>
  <si>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</si>
  <si>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</si>
  <si>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</si>
  <si>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</si>
  <si>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</si>
  <si>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</si>
  <si>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</si>
  <si>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</si>
  <si>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</si>
  <si>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</si>
  <si>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</si>
  <si>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</si>
  <si>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</si>
  <si>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</si>
  <si>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</si>
  <si>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</si>
  <si>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</si>
  <si>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</si>
  <si>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</si>
  <si>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</si>
  <si>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</si>
  <si>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</si>
  <si>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</si>
  <si>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</si>
  <si>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</si>
  <si>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</si>
  <si>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</si>
  <si>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</si>
  <si>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</si>
  <si>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</si>
  <si>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</si>
  <si>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</si>
  <si>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</si>
  <si>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</si>
  <si>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</si>
  <si>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</si>
  <si>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</si>
  <si>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</si>
  <si>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</si>
  <si>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</si>
  <si>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</si>
  <si>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</si>
  <si>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</si>
  <si>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</si>
  <si>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</si>
  <si>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</si>
  <si>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</si>
  <si>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</si>
  <si>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</si>
  <si>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</si>
  <si>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</si>
  <si>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</si>
  <si>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</si>
  <si>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</si>
  <si>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</si>
  <si>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</si>
  <si>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</si>
  <si>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</si>
  <si>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</si>
  <si>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</si>
  <si>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</si>
  <si>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</si>
  <si>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</si>
  <si>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</si>
  <si>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</si>
  <si>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</si>
  <si>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</si>
  <si>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</si>
  <si>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</si>
  <si>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</si>
  <si>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</si>
  <si>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</si>
  <si>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</si>
  <si>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</si>
  <si>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</si>
  <si>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</si>
  <si>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</si>
  <si>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</si>
  <si>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</si>
  <si>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</si>
  <si>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</si>
  <si>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</si>
  <si>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</si>
  <si>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</si>
  <si>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</si>
  <si>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</si>
  <si>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</si>
  <si>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</si>
  <si>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</si>
  <si>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</si>
  <si>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</si>
  <si>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</si>
  <si>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</si>
  <si>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</si>
  <si>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</si>
  <si>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</si>
  <si>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</si>
  <si>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</si>
  <si>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</si>
  <si>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</si>
  <si>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</si>
  <si>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</si>
  <si>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</si>
  <si>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</si>
  <si>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</si>
  <si>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</si>
  <si>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</si>
  <si>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</si>
  <si>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</si>
  <si>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</si>
  <si>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</si>
  <si>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</si>
  <si>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</si>
  <si>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</si>
  <si>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</si>
  <si>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</si>
  <si>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</si>
  <si>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</si>
  <si>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</si>
  <si>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</si>
  <si>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</si>
  <si>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</si>
  <si>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</si>
  <si>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</si>
  <si>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</si>
  <si>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</si>
  <si>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</si>
  <si>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</si>
  <si>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</si>
  <si>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</si>
  <si>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</si>
  <si>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</si>
  <si>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</si>
  <si>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</si>
  <si>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</si>
  <si>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</si>
  <si>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</si>
  <si>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</si>
  <si>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</si>
  <si>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</si>
  <si>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</si>
  <si>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</si>
  <si>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</si>
  <si>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</si>
  <si>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</si>
  <si>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</si>
  <si>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</si>
  <si>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</si>
  <si>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</si>
  <si>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</si>
  <si>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</si>
  <si>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</si>
  <si>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</si>
  <si>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</si>
  <si>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</si>
  <si>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</si>
  <si>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</si>
  <si>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</si>
  <si>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</si>
  <si>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</si>
  <si>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</si>
  <si>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</si>
  <si>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</si>
  <si>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</si>
  <si>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</si>
  <si>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</si>
  <si>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</si>
  <si>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</si>
  <si>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</si>
  <si>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</si>
  <si>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</si>
  <si>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</si>
  <si>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</si>
  <si>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</si>
  <si>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</si>
  <si>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</si>
  <si>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</si>
  <si>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</si>
  <si>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</si>
  <si>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</si>
  <si>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</si>
  <si>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</si>
  <si>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</si>
  <si>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</si>
  <si>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</si>
  <si>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</si>
  <si>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</si>
  <si>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</si>
  <si>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</si>
  <si>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</si>
  <si>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</si>
  <si>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</si>
  <si>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</si>
  <si>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</si>
  <si>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</si>
  <si>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</si>
  <si>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</si>
  <si>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</si>
  <si>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</si>
  <si>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</si>
  <si>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</si>
  <si>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</si>
  <si>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</si>
  <si>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</si>
  <si>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</si>
  <si>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</si>
  <si>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</si>
  <si>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</si>
  <si>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</si>
  <si>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</si>
  <si>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</si>
  <si>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</si>
  <si>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</si>
  <si>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</si>
  <si>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</si>
  <si>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</si>
  <si>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</si>
  <si>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</si>
  <si>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</si>
  <si>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</si>
  <si>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</si>
  <si>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</si>
  <si>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</si>
  <si>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</si>
  <si>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</si>
  <si>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</si>
  <si>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</si>
  <si>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</si>
  <si>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</si>
  <si>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</si>
  <si>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</si>
  <si>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</si>
  <si>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</si>
  <si>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</si>
  <si>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</si>
  <si>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</si>
  <si>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</si>
  <si>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</si>
  <si>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</si>
  <si>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</si>
  <si>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</si>
  <si>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</si>
  <si>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</si>
  <si>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</si>
  <si>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</si>
  <si>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</si>
  <si>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</si>
  <si>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</si>
  <si>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</si>
  <si>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</si>
  <si>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</si>
  <si>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</si>
  <si>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</si>
  <si>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</si>
  <si>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</si>
  <si>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</si>
  <si>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</si>
  <si>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</si>
  <si>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</si>
  <si>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</si>
  <si>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</si>
  <si>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</si>
  <si>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</si>
  <si>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</si>
  <si>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</si>
  <si>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</si>
  <si>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</si>
  <si>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</si>
  <si>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</si>
  <si>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</si>
  <si>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</si>
  <si>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</si>
  <si>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</si>
  <si>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</si>
  <si>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</si>
  <si>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</si>
  <si>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</si>
  <si>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</si>
  <si>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</si>
  <si>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</si>
  <si>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</si>
  <si>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</si>
  <si>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</si>
  <si>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</si>
  <si>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</si>
  <si>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</si>
  <si>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</si>
  <si>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</si>
  <si>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</si>
  <si>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</si>
  <si>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</si>
  <si>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</si>
  <si>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</si>
  <si>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</si>
  <si>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</si>
  <si>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</si>
  <si>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</si>
  <si>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</si>
  <si>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</si>
  <si>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</si>
  <si>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</si>
  <si>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</si>
  <si>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</si>
  <si>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</si>
  <si>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</si>
  <si>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</si>
  <si>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</si>
  <si>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</si>
  <si>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</si>
  <si>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</si>
  <si>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</si>
  <si>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</si>
  <si>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</si>
  <si>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</si>
  <si>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</si>
  <si>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</si>
  <si>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</si>
  <si>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</si>
  <si>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</si>
  <si>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</si>
  <si>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</si>
  <si>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</si>
  <si>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</si>
  <si>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</si>
  <si>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</si>
  <si>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</si>
  <si>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</si>
  <si>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</si>
  <si>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</si>
  <si>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</si>
  <si>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</si>
  <si>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</si>
  <si>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</si>
  <si>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</si>
  <si>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</si>
  <si>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</si>
  <si>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</si>
  <si>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</si>
  <si>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</si>
  <si>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</si>
  <si>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</si>
  <si>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</si>
  <si>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</si>
  <si>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</si>
  <si>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</si>
  <si>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</si>
  <si>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</si>
  <si>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</si>
  <si>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</si>
  <si>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</si>
  <si>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</si>
  <si>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</si>
  <si>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</si>
  <si>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</si>
  <si>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</si>
  <si>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</si>
  <si>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</si>
  <si>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</si>
  <si>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</si>
  <si>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</si>
  <si>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</si>
  <si>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</si>
  <si>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</si>
  <si>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</si>
  <si>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</si>
  <si>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</si>
  <si>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</si>
  <si>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</si>
  <si>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</si>
  <si>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</si>
  <si>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</si>
  <si>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</si>
  <si>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</si>
  <si>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</si>
  <si>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</si>
  <si>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</si>
  <si>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</si>
  <si>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</si>
  <si>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</si>
  <si>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</si>
  <si>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</si>
  <si>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</si>
  <si>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</si>
  <si>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</si>
  <si>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</si>
  <si>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</si>
  <si>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</si>
  <si>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</si>
  <si>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</si>
  <si>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</si>
  <si>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</si>
  <si>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</si>
  <si>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</si>
  <si>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</si>
  <si>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</si>
  <si>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</si>
  <si>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</si>
  <si>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</si>
  <si>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</si>
  <si>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</si>
  <si>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</si>
  <si>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</si>
  <si>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</si>
  <si>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</si>
  <si>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</si>
  <si>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</si>
  <si>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</si>
  <si>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</si>
  <si>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</si>
  <si>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</si>
  <si>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</si>
  <si>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</si>
  <si>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</si>
  <si>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</si>
  <si>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</si>
  <si>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</si>
  <si>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</si>
  <si>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</si>
  <si>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</si>
  <si>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</si>
  <si>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</si>
  <si>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</si>
  <si>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</si>
  <si>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</si>
  <si>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</si>
  <si>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</si>
  <si>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</si>
  <si>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</si>
  <si>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</si>
  <si>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</si>
  <si>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</si>
  <si>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</si>
  <si>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</si>
  <si>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</si>
  <si>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</si>
  <si>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</si>
  <si>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</si>
  <si>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</si>
  <si>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</si>
  <si>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</si>
  <si>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</si>
  <si>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</si>
  <si>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</si>
  <si>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</si>
  <si>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</si>
  <si>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</si>
  <si>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</si>
  <si>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</si>
  <si>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</si>
  <si>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</si>
  <si>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</si>
  <si>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</si>
  <si>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</si>
  <si>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</si>
  <si>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</si>
  <si>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</si>
  <si>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</si>
  <si>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</si>
  <si>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</si>
  <si>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</si>
  <si>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</si>
  <si>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</si>
  <si>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</si>
  <si>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</si>
  <si>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</si>
  <si>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</si>
  <si>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</si>
  <si>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</si>
  <si>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</si>
  <si>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</si>
  <si>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</si>
  <si>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</si>
  <si>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</si>
  <si>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</si>
  <si>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</si>
  <si>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</si>
  <si>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</si>
  <si>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</si>
  <si>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</si>
  <si>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</si>
  <si>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</si>
  <si>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</si>
  <si>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</si>
  <si>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</si>
  <si>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</si>
  <si>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</si>
  <si>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</si>
  <si>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</si>
  <si>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</si>
  <si>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</si>
  <si>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</si>
  <si>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</si>
  <si>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</si>
  <si>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</si>
  <si>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</si>
  <si>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</si>
  <si>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</si>
  <si>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</si>
  <si>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</si>
  <si>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</si>
  <si>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</si>
  <si>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</si>
  <si>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</si>
  <si>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</si>
  <si>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</si>
  <si>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</si>
  <si>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</si>
  <si>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</si>
  <si>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</si>
  <si>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</si>
  <si>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</si>
  <si>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</si>
  <si>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</si>
  <si>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</si>
  <si>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</si>
  <si>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</si>
  <si>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</si>
  <si>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</si>
  <si>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</si>
  <si>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</si>
  <si>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</si>
  <si>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</si>
  <si>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</si>
  <si>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</si>
  <si>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</si>
  <si>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</si>
  <si>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</si>
  <si>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</si>
  <si>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</si>
  <si>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</si>
  <si>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</si>
  <si>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</si>
  <si>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</si>
  <si>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</si>
  <si>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</si>
  <si>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</si>
  <si>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</si>
  <si>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</si>
  <si>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</si>
  <si>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</si>
  <si>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</si>
  <si>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</si>
  <si>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</si>
  <si>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</si>
  <si>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</si>
  <si>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</si>
  <si>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</si>
  <si>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</si>
  <si>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</si>
  <si>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</si>
  <si>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</si>
  <si>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</si>
  <si>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</si>
  <si>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</si>
  <si>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</si>
  <si>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</si>
  <si>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</si>
  <si>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</si>
  <si>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</si>
  <si>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</si>
  <si>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</si>
  <si>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</si>
  <si>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</si>
  <si>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</si>
  <si>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</si>
  <si>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</si>
  <si>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</si>
  <si>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</si>
  <si>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</si>
  <si>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</si>
  <si>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</si>
  <si>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</si>
  <si>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</si>
  <si>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</si>
  <si>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</si>
  <si>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</si>
  <si>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</si>
  <si>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</si>
  <si>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</si>
  <si>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</si>
  <si>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</si>
  <si>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</si>
  <si>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</si>
  <si>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</si>
  <si>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</si>
  <si>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</si>
  <si>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</si>
  <si>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</si>
  <si>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</si>
  <si>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</si>
  <si>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</si>
  <si>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</si>
  <si>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</si>
  <si>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</si>
  <si>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</si>
  <si>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</si>
  <si>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</si>
  <si>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</si>
  <si>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</si>
  <si>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</si>
  <si>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</si>
  <si>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</si>
  <si>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</si>
  <si>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</si>
  <si>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</si>
  <si>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</si>
  <si>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</si>
  <si>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</si>
  <si>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</si>
  <si>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</si>
  <si>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</si>
  <si>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</si>
  <si>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</si>
  <si>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</si>
  <si>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</si>
  <si>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</si>
  <si>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</si>
  <si>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</si>
  <si>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</si>
  <si>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</si>
  <si>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</si>
  <si>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</si>
  <si>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</si>
  <si>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</si>
  <si>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</si>
  <si>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</si>
  <si>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</si>
  <si>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</si>
  <si>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</si>
  <si>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</si>
  <si>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</si>
  <si>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</si>
  <si>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</si>
  <si>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</si>
  <si>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</si>
  <si>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</si>
  <si>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</si>
  <si>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</si>
  <si>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</si>
  <si>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</si>
  <si>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</si>
  <si>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</si>
  <si>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</si>
  <si>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</si>
  <si>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</si>
  <si>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</si>
  <si>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</si>
  <si>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</si>
  <si>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</si>
  <si>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</si>
  <si>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</si>
  <si>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</si>
  <si>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</si>
  <si>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</si>
  <si>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</si>
  <si>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</si>
  <si>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</si>
  <si>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</si>
  <si>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</si>
  <si>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</si>
  <si>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</si>
  <si>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</si>
  <si>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</si>
  <si>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</si>
  <si>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</si>
  <si>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</si>
  <si>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</si>
  <si>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</si>
  <si>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</si>
  <si>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</si>
  <si>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</si>
  <si>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</si>
  <si>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</si>
  <si>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</si>
  <si>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</si>
  <si>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</si>
  <si>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</si>
  <si>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</si>
  <si>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</si>
  <si>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</si>
  <si>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</si>
  <si>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</si>
  <si>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</si>
  <si>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</si>
  <si>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</si>
  <si>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</si>
  <si>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</si>
  <si>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</si>
  <si>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</si>
  <si>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</si>
  <si>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</si>
  <si>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</si>
  <si>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</si>
  <si>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</si>
  <si>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</si>
  <si>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</si>
  <si>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</si>
  <si>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</si>
  <si>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</si>
  <si>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</si>
  <si>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</si>
  <si>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</si>
  <si>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</si>
  <si>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</si>
  <si>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</si>
  <si>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</si>
  <si>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</si>
  <si>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</si>
  <si>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</si>
  <si>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</si>
  <si>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</si>
  <si>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</si>
  <si>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</si>
  <si>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</si>
  <si>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</si>
  <si>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</si>
  <si>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</si>
  <si>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</si>
  <si>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</si>
  <si>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</si>
  <si>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</si>
  <si>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</si>
  <si>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</si>
  <si>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</si>
  <si>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</si>
  <si>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</si>
  <si>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</si>
  <si>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</si>
  <si>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</si>
  <si>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</si>
  <si>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</si>
  <si>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</si>
  <si>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</si>
  <si>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</si>
  <si>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</si>
  <si>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</si>
  <si>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</si>
  <si>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</si>
  <si>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</si>
  <si>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</si>
  <si>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</si>
  <si>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</si>
  <si>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</si>
  <si>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</si>
  <si>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</si>
  <si>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</si>
  <si>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</si>
  <si>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</si>
  <si>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</si>
  <si>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</si>
  <si>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</si>
  <si>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</si>
  <si>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</si>
  <si>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</si>
  <si>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</si>
  <si>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</si>
  <si>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</si>
  <si>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</si>
  <si>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</si>
  <si>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</si>
  <si>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</si>
  <si>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</si>
  <si>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</si>
  <si>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</si>
  <si>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</si>
  <si>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</si>
  <si>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</si>
  <si>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</si>
  <si>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</si>
  <si>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</si>
  <si>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</si>
  <si>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</si>
  <si>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</si>
  <si>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</si>
  <si>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</si>
  <si>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</si>
  <si>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</si>
  <si>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</si>
  <si>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</si>
  <si>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</si>
  <si>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</si>
  <si>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</si>
  <si>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</si>
  <si>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</si>
  <si>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</si>
  <si>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</si>
  <si>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</si>
  <si>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</si>
  <si>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</si>
  <si>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</si>
  <si>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</si>
  <si>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</si>
  <si>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</si>
  <si>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</si>
  <si>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</si>
  <si>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</si>
  <si>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</si>
  <si>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</si>
  <si>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</si>
  <si>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</si>
  <si>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</si>
  <si>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</si>
  <si>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</si>
  <si>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</si>
  <si>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</si>
  <si>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</si>
  <si>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</si>
  <si>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</si>
  <si>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</si>
  <si>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</si>
  <si>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</si>
  <si>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</si>
  <si>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</si>
  <si>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</si>
  <si>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</si>
  <si>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</si>
  <si>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</si>
  <si>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</si>
  <si>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</si>
  <si>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</si>
  <si>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</si>
  <si>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</si>
  <si>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</si>
  <si>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</si>
  <si>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</si>
  <si>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</si>
  <si>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</si>
  <si>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</si>
  <si>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</si>
  <si>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</si>
  <si>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</si>
  <si>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</si>
  <si>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</si>
  <si>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</si>
  <si>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</si>
  <si>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</si>
  <si>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</si>
  <si>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</si>
  <si>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</si>
  <si>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</si>
  <si>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</si>
  <si>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</si>
  <si>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</si>
  <si>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</si>
  <si>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</si>
  <si>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</si>
  <si>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</si>
  <si>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</si>
  <si>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</si>
  <si>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</si>
  <si>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</si>
  <si>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</si>
  <si>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</si>
  <si>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</si>
  <si>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</si>
  <si>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</si>
  <si>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</si>
  <si>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</si>
  <si>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</si>
  <si>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</si>
  <si>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</si>
  <si>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</si>
  <si>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</si>
  <si>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</si>
  <si>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</si>
  <si>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</si>
  <si>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</si>
  <si>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</si>
  <si>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</si>
  <si>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</si>
  <si>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</si>
  <si>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</si>
  <si>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</si>
  <si>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</si>
  <si>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</si>
  <si>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</si>
  <si>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</si>
  <si>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</si>
  <si>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</si>
  <si>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</si>
  <si>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</si>
  <si>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</si>
  <si>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</si>
  <si>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</si>
  <si>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</si>
  <si>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</si>
  <si>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</si>
  <si>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</si>
  <si>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</si>
  <si>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</si>
  <si>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</si>
  <si>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</si>
  <si>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</si>
  <si>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</si>
  <si>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</si>
  <si>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</si>
  <si>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</si>
  <si>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</si>
  <si>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</si>
  <si>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</si>
  <si>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</si>
  <si>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</si>
  <si>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</si>
  <si>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</si>
  <si>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</si>
  <si>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</si>
  <si>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</si>
  <si>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</si>
  <si>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</si>
  <si>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</si>
  <si>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</si>
  <si>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</si>
  <si>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</si>
  <si>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</si>
  <si>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</si>
  <si>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</si>
  <si>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</si>
  <si>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</si>
  <si>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</si>
  <si>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</si>
  <si>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</si>
  <si>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</si>
  <si>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</si>
  <si>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</si>
  <si>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</si>
  <si>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</si>
  <si>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</si>
  <si>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</si>
  <si>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</si>
  <si>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</si>
  <si>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</si>
  <si>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</si>
  <si>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</si>
  <si>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</si>
  <si>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</si>
  <si>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</si>
  <si>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</si>
  <si>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</si>
  <si>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</si>
  <si>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</si>
  <si>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</si>
  <si>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</si>
  <si>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</si>
  <si>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</si>
  <si>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</si>
  <si>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</si>
  <si>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</si>
  <si>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</si>
  <si>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</si>
  <si>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</si>
  <si>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</si>
  <si>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</si>
  <si>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</si>
  <si>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</si>
  <si>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</si>
  <si>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</si>
  <si>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</si>
  <si>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</si>
  <si>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</si>
  <si>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</si>
  <si>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</si>
  <si>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</si>
  <si>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</si>
  <si>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</si>
  <si>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</si>
  <si>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</si>
  <si>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</si>
  <si>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</si>
  <si>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</si>
  <si>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</si>
  <si>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</si>
  <si>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</si>
  <si>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</si>
  <si>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</si>
  <si>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</si>
  <si>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</si>
  <si>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</si>
  <si>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</si>
  <si>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</si>
  <si>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</si>
  <si>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</si>
  <si>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</si>
  <si>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</si>
  <si>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</si>
  <si>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</si>
  <si>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</si>
  <si>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</si>
  <si>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</si>
  <si>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</si>
  <si>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</si>
  <si>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</si>
  <si>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</si>
  <si>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</si>
  <si>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</si>
  <si>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</si>
  <si>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</si>
  <si>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</si>
  <si>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</si>
  <si>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</si>
  <si>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</si>
  <si>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</si>
  <si>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</si>
  <si>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</si>
  <si>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</si>
  <si>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</si>
  <si>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</si>
  <si>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</si>
  <si>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</si>
  <si>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</si>
  <si>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</si>
  <si>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</si>
  <si>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</si>
  <si>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</si>
  <si>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</si>
  <si>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</si>
  <si>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</si>
  <si>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</si>
  <si>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</si>
  <si>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</si>
  <si>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</si>
  <si>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</si>
  <si>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</si>
  <si>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</si>
  <si>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</si>
  <si>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</si>
  <si>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</si>
  <si>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</si>
  <si>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</si>
  <si>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</si>
  <si>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</si>
  <si>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</si>
  <si>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</si>
  <si>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</si>
  <si>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</si>
  <si>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</si>
  <si>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</si>
  <si>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</si>
  <si>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</si>
  <si>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</si>
  <si>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</si>
  <si>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</si>
  <si>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</si>
  <si>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</si>
  <si>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</si>
  <si>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</si>
  <si>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</si>
  <si>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</si>
  <si>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</si>
  <si>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</si>
  <si>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</si>
  <si>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</si>
  <si>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</si>
  <si>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</si>
  <si>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</si>
  <si>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</si>
  <si>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</si>
  <si>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</si>
  <si>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</si>
  <si>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</si>
  <si>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</si>
  <si>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</si>
  <si>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</si>
  <si>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</si>
  <si>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</si>
  <si>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</si>
  <si>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</si>
  <si>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</si>
  <si>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</si>
  <si>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</si>
  <si>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</si>
  <si>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</si>
  <si>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</si>
  <si>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</si>
  <si>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</si>
  <si>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</si>
  <si>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</si>
  <si>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</si>
  <si>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</si>
  <si>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</si>
  <si>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</si>
  <si>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</si>
  <si>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</si>
  <si>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</si>
  <si>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</si>
  <si>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</si>
  <si>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</si>
  <si>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</si>
  <si>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</si>
  <si>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</si>
  <si>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</si>
  <si>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</si>
  <si>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</si>
  <si>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</si>
  <si>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</si>
  <si>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</si>
  <si>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</si>
  <si>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</si>
  <si>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</si>
  <si>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</si>
  <si>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</si>
  <si>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</si>
  <si>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</si>
  <si>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</si>
  <si>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</si>
  <si>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</si>
  <si>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</si>
  <si>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</si>
  <si>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</si>
  <si>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</si>
  <si>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</si>
  <si>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</si>
  <si>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</si>
  <si>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</si>
  <si>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</si>
  <si>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</si>
  <si>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</si>
  <si>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</si>
  <si>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</si>
  <si>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</si>
  <si>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</si>
  <si>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</si>
  <si>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</si>
  <si>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</si>
  <si>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</si>
  <si>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</si>
  <si>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</si>
  <si>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</si>
  <si>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</si>
  <si>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</si>
  <si>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</si>
  <si>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</si>
  <si>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</si>
  <si>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</si>
  <si>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</si>
  <si>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</si>
  <si>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</si>
  <si>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</si>
  <si>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</si>
  <si>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</si>
  <si>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</si>
  <si>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</si>
  <si>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</si>
  <si>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</si>
  <si>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</si>
  <si>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</si>
  <si>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</si>
  <si>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</si>
  <si>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</si>
  <si>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</si>
  <si>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</si>
  <si>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</si>
  <si>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</si>
  <si>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</si>
  <si>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</si>
  <si>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</si>
  <si>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</si>
  <si>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</si>
  <si>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</si>
  <si>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</si>
  <si>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</si>
  <si>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</si>
  <si>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</si>
  <si>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</si>
  <si>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</si>
  <si>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</si>
  <si>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</si>
  <si>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</si>
  <si>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</si>
  <si>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</si>
  <si>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</si>
  <si>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</si>
  <si>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</si>
  <si>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</si>
  <si>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</si>
  <si>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</si>
  <si>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</si>
  <si>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</si>
  <si>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</si>
  <si>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</si>
  <si>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</si>
  <si>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</si>
  <si>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</si>
  <si>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</si>
  <si>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</si>
  <si>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</si>
  <si>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</si>
  <si>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</si>
  <si>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</si>
  <si>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</si>
  <si>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</si>
  <si>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</si>
  <si>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</si>
  <si>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</si>
  <si>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</si>
  <si>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</si>
  <si>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</si>
  <si>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</si>
  <si>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</si>
  <si>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</si>
  <si>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</si>
  <si>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</si>
  <si>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</si>
  <si>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</si>
  <si>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</si>
  <si>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</si>
  <si>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</si>
  <si>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</si>
  <si>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</si>
  <si>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</si>
  <si>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</si>
  <si>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</si>
  <si>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</si>
  <si>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</si>
  <si>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</si>
  <si>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</si>
  <si>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</si>
  <si>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</si>
  <si>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</si>
  <si>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</si>
  <si>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</si>
  <si>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</si>
  <si>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</si>
  <si>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</si>
  <si>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</si>
  <si>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</si>
  <si>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</si>
  <si>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</si>
  <si>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</si>
  <si>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</si>
  <si>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</si>
  <si>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</si>
  <si>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</si>
  <si>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</si>
  <si>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</si>
  <si>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</si>
  <si>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</si>
  <si>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</si>
  <si>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</si>
  <si>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</si>
  <si>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</si>
  <si>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</si>
  <si>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</si>
  <si>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</si>
  <si>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</si>
  <si>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</si>
  <si>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</si>
  <si>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</si>
  <si>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</si>
  <si>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</si>
  <si>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</si>
  <si>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</si>
  <si>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</si>
  <si>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</si>
  <si>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</si>
  <si>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</si>
  <si>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</si>
  <si>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</si>
  <si>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</si>
  <si>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</si>
  <si>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</si>
  <si>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</si>
  <si>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</si>
  <si>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</si>
  <si>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</si>
  <si>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</si>
  <si>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</si>
  <si>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</si>
  <si>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</si>
  <si>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</si>
  <si>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</si>
  <si>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</si>
  <si>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</si>
  <si>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</si>
  <si>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</si>
  <si>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</si>
  <si>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</si>
  <si>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</si>
  <si>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</si>
  <si>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</si>
  <si>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</si>
  <si>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</si>
  <si>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Arkéa Home Loans SFH</t>
  </si>
  <si>
    <t>https://www.cm-arkea.com/arkea/banque/assurances/c_8780/en/home-loans-sfh</t>
  </si>
  <si>
    <t>BBG00CRCZG03</t>
  </si>
  <si>
    <t>https://www.coveredbondlabel.com/issuer/61-arkea-home-loans-sfh</t>
  </si>
  <si>
    <t>Yes</t>
  </si>
  <si>
    <t>Vigeo Eiris</t>
  </si>
  <si>
    <t>No</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</si>
  <si>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</si>
  <si>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</si>
  <si>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</si>
  <si>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</si>
  <si>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</si>
  <si>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</si>
  <si>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</si>
  <si>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</si>
  <si>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</si>
  <si>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</si>
  <si>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</si>
  <si>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</si>
  <si>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</si>
  <si>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</si>
  <si>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</si>
  <si>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</si>
  <si>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</si>
  <si>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</si>
  <si>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</si>
  <si>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</si>
  <si>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Reporting Date: 30/09/2024</t>
  </si>
  <si>
    <t>Cut-off Date: 30/09/2024</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</si>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</sst>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5000000}"/>
    <cellStyle name="Normal 3" xfId="5" xr:uid="{00000000-0005-0000-0000-000006000000}"/>
    <cellStyle name="Normal 4" xfId="6" xr:uid="{00000000-0005-0000-0000-000007000000}"/>
    <cellStyle name="Normal 7" xfId="7" xr:uid="{00000000-0005-0000-0000-000008000000}"/>
    <cellStyle name="Pourcentage"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topLeftCell="A19" zoomScale="60" zoomScaleNormal="6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80" zoomScaleNormal="8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75" zoomScaleNormal="75" workbookViewId="0">
      <selection activeCell="A3" sqref="A3"/>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6" t="s">
        <v>1516</v>
      </c>
      <c r="B1" s="246"/>
    </row>
    <row r="2" spans="1:13" ht="31.2" x14ac:dyDescent="0.3">
      <c r="A2" s="48" t="s">
        <v>1515</v>
      </c>
      <c r="B2" s="48"/>
      <c r="C2" s="49"/>
      <c r="D2" s="49"/>
      <c r="E2" s="49"/>
      <c r="F2" s="216" t="s">
        <v>3077</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75" zoomScaleNormal="75" workbookViewId="0">
      <selection activeCell="A2" sqref="A2"/>
    </sheetView>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3077</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48" t="s">
        <v>2213</v>
      </c>
      <c r="C5" s="249"/>
      <c r="D5" s="51"/>
      <c r="E5" s="57"/>
      <c r="F5" s="57"/>
      <c r="G5" s="57"/>
    </row>
    <row r="6" spans="1:7" x14ac:dyDescent="0.3">
      <c r="A6" s="161"/>
      <c r="B6" s="250" t="s">
        <v>1642</v>
      </c>
      <c r="C6" s="250"/>
      <c r="D6" s="159"/>
      <c r="E6" s="51"/>
      <c r="F6" s="51"/>
      <c r="G6" s="51"/>
    </row>
    <row r="7" spans="1:7" x14ac:dyDescent="0.3">
      <c r="A7" s="51"/>
      <c r="B7" s="251" t="s">
        <v>1643</v>
      </c>
      <c r="C7" s="252"/>
      <c r="D7" s="159"/>
      <c r="E7" s="51"/>
      <c r="F7" s="51"/>
      <c r="G7" s="51"/>
    </row>
    <row r="8" spans="1:7" x14ac:dyDescent="0.3">
      <c r="A8" s="51"/>
      <c r="B8" s="253" t="s">
        <v>1644</v>
      </c>
      <c r="C8" s="254"/>
      <c r="D8" s="159"/>
      <c r="E8" s="51"/>
      <c r="F8" s="51"/>
      <c r="G8" s="51"/>
    </row>
    <row r="9" spans="1:7" ht="15" thickBot="1" x14ac:dyDescent="0.35">
      <c r="A9" s="51"/>
      <c r="B9" s="255" t="s">
        <v>1645</v>
      </c>
      <c r="C9" s="256"/>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7" t="s">
        <v>1642</v>
      </c>
      <c r="C13" s="247"/>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7" t="s">
        <v>1643</v>
      </c>
      <c r="C24" s="247"/>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3073</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19"/>
  <sheetViews>
    <sheetView zoomScale="75" zoomScaleNormal="75"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3077</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7" t="s">
        <v>2774</v>
      </c>
      <c r="C9" s="247"/>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D00-000000000000}"/>
    <hyperlink ref="B169" location="'2. Harmonised Glossary'!A9" display="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75" zoomScaleNormal="75" workbookViewId="0">
      <selection activeCell="A3" sqref="A3"/>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6" t="s">
        <v>1516</v>
      </c>
      <c r="B1" s="246"/>
    </row>
    <row r="2" spans="1:9" ht="31.2" x14ac:dyDescent="0.3">
      <c r="A2" s="48" t="s">
        <v>2757</v>
      </c>
      <c r="B2" s="48"/>
      <c r="C2" s="49"/>
      <c r="D2" s="49"/>
      <c r="E2" s="49"/>
      <c r="F2" s="216" t="s">
        <v>3077</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2" t="s">
        <v>2090</v>
      </c>
      <c r="F5" s="263"/>
      <c r="G5" s="157" t="s">
        <v>2089</v>
      </c>
      <c r="H5" s="155"/>
    </row>
    <row r="6" spans="1:9" x14ac:dyDescent="0.3">
      <c r="A6" s="51"/>
      <c r="B6" s="51"/>
      <c r="C6" s="51"/>
      <c r="D6" s="51"/>
      <c r="F6" s="158"/>
      <c r="G6" s="158"/>
    </row>
    <row r="7" spans="1:9" ht="18.75" customHeight="1" x14ac:dyDescent="0.3">
      <c r="A7" s="55"/>
      <c r="B7" s="248" t="s">
        <v>2117</v>
      </c>
      <c r="C7" s="249"/>
      <c r="D7" s="159"/>
      <c r="E7" s="248" t="s">
        <v>2106</v>
      </c>
      <c r="F7" s="247"/>
      <c r="G7" s="247"/>
      <c r="H7" s="249"/>
    </row>
    <row r="8" spans="1:9" ht="18.75" customHeight="1" x14ac:dyDescent="0.3">
      <c r="A8" s="51"/>
      <c r="B8" s="264" t="s">
        <v>2083</v>
      </c>
      <c r="C8" s="265"/>
      <c r="D8" s="159"/>
      <c r="E8" s="266" t="s">
        <v>80</v>
      </c>
      <c r="F8" s="267"/>
      <c r="G8" s="267"/>
      <c r="H8" s="268"/>
    </row>
    <row r="9" spans="1:9" ht="18.75" customHeight="1" x14ac:dyDescent="0.3">
      <c r="A9" s="51"/>
      <c r="B9" s="264" t="s">
        <v>2087</v>
      </c>
      <c r="C9" s="265"/>
      <c r="D9" s="160"/>
      <c r="E9" s="266"/>
      <c r="F9" s="267"/>
      <c r="G9" s="267"/>
      <c r="H9" s="268"/>
      <c r="I9" s="155"/>
    </row>
    <row r="10" spans="1:9" x14ac:dyDescent="0.3">
      <c r="A10" s="161"/>
      <c r="B10" s="269"/>
      <c r="C10" s="269"/>
      <c r="D10" s="159"/>
      <c r="E10" s="266"/>
      <c r="F10" s="267"/>
      <c r="G10" s="267"/>
      <c r="H10" s="268"/>
      <c r="I10" s="155"/>
    </row>
    <row r="11" spans="1:9" ht="15" thickBot="1" x14ac:dyDescent="0.35">
      <c r="A11" s="161"/>
      <c r="B11" s="270"/>
      <c r="C11" s="271"/>
      <c r="D11" s="160"/>
      <c r="E11" s="266"/>
      <c r="F11" s="267"/>
      <c r="G11" s="267"/>
      <c r="H11" s="268"/>
      <c r="I11" s="155"/>
    </row>
    <row r="12" spans="1:9" x14ac:dyDescent="0.3">
      <c r="A12" s="51"/>
      <c r="B12" s="162"/>
      <c r="C12" s="51"/>
      <c r="D12" s="51"/>
      <c r="E12" s="266"/>
      <c r="F12" s="267"/>
      <c r="G12" s="267"/>
      <c r="H12" s="268"/>
      <c r="I12" s="155"/>
    </row>
    <row r="13" spans="1:9" ht="15.75" customHeight="1" thickBot="1" x14ac:dyDescent="0.35">
      <c r="A13" s="51"/>
      <c r="B13" s="162"/>
      <c r="C13" s="51"/>
      <c r="D13" s="51"/>
      <c r="E13" s="257" t="s">
        <v>2118</v>
      </c>
      <c r="F13" s="258"/>
      <c r="G13" s="259" t="s">
        <v>2119</v>
      </c>
      <c r="H13" s="260"/>
      <c r="I13" s="155"/>
    </row>
    <row r="14" spans="1:9" x14ac:dyDescent="0.3">
      <c r="A14" s="51"/>
      <c r="B14" s="162"/>
      <c r="C14" s="51"/>
      <c r="D14" s="51"/>
      <c r="E14" s="163"/>
      <c r="F14" s="163"/>
      <c r="G14" s="51"/>
      <c r="H14" s="156"/>
    </row>
    <row r="15" spans="1:9" ht="18.75" customHeight="1" x14ac:dyDescent="0.3">
      <c r="A15" s="62"/>
      <c r="B15" s="261" t="s">
        <v>2120</v>
      </c>
      <c r="C15" s="261"/>
      <c r="D15" s="261"/>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1" t="s">
        <v>2087</v>
      </c>
      <c r="C20" s="261"/>
      <c r="D20" s="261"/>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B1:J43"/>
  <sheetViews>
    <sheetView tabSelected="1" zoomScale="80" zoomScaleNormal="80" workbookViewId="0">
      <selection activeCell="O15" sqref="O15"/>
    </sheetView>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3" t="s">
        <v>3076</v>
      </c>
      <c r="E6" s="233"/>
      <c r="F6" s="233"/>
      <c r="G6" s="233"/>
      <c r="H6" s="233"/>
      <c r="I6" s="6"/>
      <c r="J6" s="7"/>
    </row>
    <row r="7" spans="2:10" ht="25.8" x14ac:dyDescent="0.3">
      <c r="B7" s="5"/>
      <c r="C7" s="6"/>
      <c r="D7" s="6"/>
      <c r="E7" s="6"/>
      <c r="F7" s="11" t="s">
        <v>510</v>
      </c>
      <c r="G7" s="6"/>
      <c r="H7" s="6"/>
      <c r="I7" s="6"/>
      <c r="J7" s="7"/>
    </row>
    <row r="8" spans="2:10" ht="25.8" x14ac:dyDescent="0.3">
      <c r="B8" s="5"/>
      <c r="C8" s="6"/>
      <c r="D8" s="6"/>
      <c r="E8" s="6"/>
      <c r="F8" s="11" t="s">
        <v>3093</v>
      </c>
      <c r="G8" s="6"/>
      <c r="H8" s="6"/>
      <c r="I8" s="6"/>
      <c r="J8" s="7"/>
    </row>
    <row r="9" spans="2:10" ht="21" x14ac:dyDescent="0.3">
      <c r="B9" s="5"/>
      <c r="C9" s="6"/>
      <c r="D9" s="6"/>
      <c r="E9" s="6"/>
      <c r="F9" s="12" t="s">
        <v>3120</v>
      </c>
      <c r="G9" s="6"/>
      <c r="H9" s="6"/>
      <c r="I9" s="6"/>
      <c r="J9" s="7"/>
    </row>
    <row r="10" spans="2:10" ht="21" x14ac:dyDescent="0.3">
      <c r="B10" s="5"/>
      <c r="C10" s="6"/>
      <c r="D10" s="6"/>
      <c r="E10" s="6"/>
      <c r="F10" s="12" t="s">
        <v>3121</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6" t="s">
        <v>14</v>
      </c>
      <c r="E24" s="237" t="s">
        <v>15</v>
      </c>
      <c r="F24" s="237"/>
      <c r="G24" s="237"/>
      <c r="H24" s="237"/>
      <c r="I24" s="6"/>
      <c r="J24" s="7"/>
    </row>
    <row r="25" spans="2:10" x14ac:dyDescent="0.3">
      <c r="B25" s="5"/>
      <c r="C25" s="6"/>
      <c r="D25" s="6"/>
      <c r="H25" s="6"/>
      <c r="I25" s="6"/>
      <c r="J25" s="7"/>
    </row>
    <row r="26" spans="2:10" x14ac:dyDescent="0.3">
      <c r="B26" s="5"/>
      <c r="C26" s="6"/>
      <c r="D26" s="236" t="s">
        <v>16</v>
      </c>
      <c r="E26" s="237"/>
      <c r="F26" s="237"/>
      <c r="G26" s="237"/>
      <c r="H26" s="237"/>
      <c r="I26" s="6"/>
      <c r="J26" s="7"/>
    </row>
    <row r="27" spans="2:10" x14ac:dyDescent="0.3">
      <c r="B27" s="5"/>
      <c r="C27" s="6"/>
      <c r="D27" s="15"/>
      <c r="E27" s="15"/>
      <c r="F27" s="15"/>
      <c r="G27" s="15"/>
      <c r="H27" s="15"/>
      <c r="I27" s="6"/>
      <c r="J27" s="7"/>
    </row>
    <row r="28" spans="2:10" x14ac:dyDescent="0.3">
      <c r="B28" s="5"/>
      <c r="C28" s="6"/>
      <c r="D28" s="236" t="s">
        <v>17</v>
      </c>
      <c r="E28" s="237" t="s">
        <v>15</v>
      </c>
      <c r="F28" s="237"/>
      <c r="G28" s="237"/>
      <c r="H28" s="237"/>
      <c r="I28" s="6"/>
      <c r="J28" s="7"/>
    </row>
    <row r="29" spans="2:10" x14ac:dyDescent="0.3">
      <c r="B29" s="5"/>
      <c r="C29" s="6"/>
      <c r="D29" s="15"/>
      <c r="E29" s="15"/>
      <c r="F29" s="15"/>
      <c r="G29" s="15"/>
      <c r="H29" s="15"/>
      <c r="I29" s="6"/>
      <c r="J29" s="7"/>
    </row>
    <row r="30" spans="2:10" x14ac:dyDescent="0.3">
      <c r="B30" s="5"/>
      <c r="C30" s="6"/>
      <c r="D30" s="236" t="s">
        <v>18</v>
      </c>
      <c r="E30" s="237" t="s">
        <v>15</v>
      </c>
      <c r="F30" s="237"/>
      <c r="G30" s="237"/>
      <c r="H30" s="237"/>
      <c r="I30" s="6"/>
      <c r="J30" s="7"/>
    </row>
    <row r="31" spans="2:10" x14ac:dyDescent="0.3">
      <c r="B31" s="5"/>
      <c r="C31" s="6"/>
      <c r="D31" s="15"/>
      <c r="E31" s="15"/>
      <c r="F31" s="15"/>
      <c r="G31" s="15"/>
      <c r="H31" s="15"/>
      <c r="I31" s="6"/>
      <c r="J31" s="7"/>
    </row>
    <row r="32" spans="2:10" x14ac:dyDescent="0.3">
      <c r="B32" s="5"/>
      <c r="C32" s="6"/>
      <c r="D32" s="236" t="s">
        <v>19</v>
      </c>
      <c r="E32" s="237" t="s">
        <v>15</v>
      </c>
      <c r="F32" s="237"/>
      <c r="G32" s="237"/>
      <c r="H32" s="237"/>
      <c r="I32" s="6"/>
      <c r="J32" s="7"/>
    </row>
    <row r="33" spans="2:10" x14ac:dyDescent="0.3">
      <c r="B33" s="5"/>
      <c r="C33" s="6"/>
      <c r="I33" s="6"/>
      <c r="J33" s="7"/>
    </row>
    <row r="34" spans="2:10" x14ac:dyDescent="0.3">
      <c r="B34" s="5"/>
      <c r="C34" s="6"/>
      <c r="D34" s="236" t="s">
        <v>20</v>
      </c>
      <c r="E34" s="237" t="s">
        <v>15</v>
      </c>
      <c r="F34" s="237"/>
      <c r="G34" s="237"/>
      <c r="H34" s="237"/>
      <c r="I34" s="6"/>
      <c r="J34" s="7"/>
    </row>
    <row r="35" spans="2:10" x14ac:dyDescent="0.3">
      <c r="B35" s="5"/>
      <c r="C35" s="6"/>
      <c r="D35" s="6"/>
      <c r="E35" s="6"/>
      <c r="F35" s="6"/>
      <c r="G35" s="6"/>
      <c r="H35" s="6"/>
      <c r="I35" s="6"/>
      <c r="J35" s="7"/>
    </row>
    <row r="36" spans="2:10" x14ac:dyDescent="0.3">
      <c r="B36" s="5"/>
      <c r="C36" s="6"/>
      <c r="D36" s="234" t="s">
        <v>21</v>
      </c>
      <c r="E36" s="235"/>
      <c r="F36" s="235"/>
      <c r="G36" s="235"/>
      <c r="H36" s="235"/>
      <c r="I36" s="6"/>
      <c r="J36" s="7"/>
    </row>
    <row r="37" spans="2:10" x14ac:dyDescent="0.3">
      <c r="B37" s="5"/>
      <c r="C37" s="6"/>
      <c r="D37" s="6"/>
      <c r="E37" s="6"/>
      <c r="F37" s="14"/>
      <c r="G37" s="6"/>
      <c r="H37" s="6"/>
      <c r="I37" s="6"/>
      <c r="J37" s="7"/>
    </row>
    <row r="38" spans="2:10" x14ac:dyDescent="0.3">
      <c r="B38" s="5"/>
      <c r="C38" s="6"/>
      <c r="D38" s="234" t="s">
        <v>1517</v>
      </c>
      <c r="E38" s="235"/>
      <c r="F38" s="235"/>
      <c r="G38" s="235"/>
      <c r="H38" s="235"/>
      <c r="I38" s="6"/>
      <c r="J38" s="7"/>
    </row>
    <row r="39" spans="2:10" x14ac:dyDescent="0.3">
      <c r="B39" s="5"/>
      <c r="C39" s="6"/>
      <c r="I39" s="6"/>
      <c r="J39" s="7"/>
    </row>
    <row r="40" spans="2:10" x14ac:dyDescent="0.3">
      <c r="B40" s="5"/>
      <c r="C40" s="6"/>
      <c r="D40" s="234" t="s">
        <v>2758</v>
      </c>
      <c r="E40" s="235" t="s">
        <v>15</v>
      </c>
      <c r="F40" s="235"/>
      <c r="G40" s="235"/>
      <c r="H40" s="235"/>
      <c r="I40" s="6"/>
      <c r="J40" s="7"/>
    </row>
    <row r="41" spans="2:10" x14ac:dyDescent="0.3">
      <c r="B41" s="5"/>
      <c r="C41" s="6"/>
      <c r="D41" s="6"/>
      <c r="E41" s="15"/>
      <c r="F41" s="15"/>
      <c r="G41" s="15"/>
      <c r="H41" s="15"/>
      <c r="I41" s="6"/>
      <c r="J41" s="7"/>
    </row>
    <row r="42" spans="2:10" x14ac:dyDescent="0.3">
      <c r="B42" s="5"/>
      <c r="C42" s="6"/>
      <c r="D42" s="234" t="s">
        <v>2759</v>
      </c>
      <c r="E42" s="235"/>
      <c r="F42" s="235"/>
      <c r="G42" s="235"/>
      <c r="H42" s="235"/>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 ref="D40:H40" location="'F1. Sustainable M data'!A1" display="Worksheet F1: Sustainable M data" xr:uid="{00000000-0004-0000-0200-000006000000}"/>
    <hyperlink ref="D42:H42" location="'G1. Crisis M Payment Holidays'!A1" display="Worksheet G1. Crisis M Payment Holidays" xr:uid="{00000000-0004-0000-02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N93"/>
  <sheetViews>
    <sheetView topLeftCell="A13" zoomScale="75" zoomScaleNormal="8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38" t="s">
        <v>1584</v>
      </c>
      <c r="D26" s="238"/>
      <c r="E26" s="238"/>
      <c r="F26" s="238"/>
      <c r="G26" s="238"/>
      <c r="H26" s="238"/>
      <c r="I26" s="13"/>
      <c r="J26" s="7"/>
    </row>
    <row r="27" spans="2:14" x14ac:dyDescent="0.3">
      <c r="B27" s="5"/>
      <c r="C27" s="238"/>
      <c r="D27" s="238"/>
      <c r="E27" s="238"/>
      <c r="F27" s="238"/>
      <c r="G27" s="238"/>
      <c r="H27" s="238"/>
      <c r="I27" s="13"/>
      <c r="J27" s="7"/>
    </row>
    <row r="28" spans="2:14" x14ac:dyDescent="0.3">
      <c r="B28" s="5"/>
      <c r="C28" s="238" t="s">
        <v>1583</v>
      </c>
      <c r="D28" s="238"/>
      <c r="E28" s="238"/>
      <c r="F28" s="238"/>
      <c r="G28" s="238"/>
      <c r="H28" s="238"/>
      <c r="I28" s="13"/>
      <c r="J28" s="7"/>
    </row>
    <row r="29" spans="2:14" x14ac:dyDescent="0.3">
      <c r="B29" s="5"/>
      <c r="C29" s="238"/>
      <c r="D29" s="238"/>
      <c r="E29" s="238"/>
      <c r="F29" s="238"/>
      <c r="G29" s="238"/>
      <c r="H29" s="238"/>
      <c r="I29" s="13"/>
      <c r="J29" s="7"/>
    </row>
    <row r="30" spans="2:14" x14ac:dyDescent="0.3">
      <c r="B30" s="5"/>
      <c r="C30" s="238" t="s">
        <v>1585</v>
      </c>
      <c r="D30" s="238"/>
      <c r="E30" s="238"/>
      <c r="F30" s="238"/>
      <c r="G30" s="238"/>
      <c r="H30" s="238"/>
      <c r="I30" s="13"/>
      <c r="J30" s="7"/>
    </row>
    <row r="31" spans="2:14" x14ac:dyDescent="0.3">
      <c r="B31" s="5"/>
      <c r="C31" s="238"/>
      <c r="D31" s="238"/>
      <c r="E31" s="238"/>
      <c r="F31" s="238"/>
      <c r="G31" s="238"/>
      <c r="H31" s="238"/>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3078</v>
      </c>
      <c r="J75" s="21"/>
    </row>
    <row r="76" spans="2:10" ht="18" x14ac:dyDescent="0.35">
      <c r="B76" s="20"/>
      <c r="C76" s="240" t="s">
        <v>3079</v>
      </c>
      <c r="D76" s="240"/>
      <c r="E76" s="240"/>
      <c r="F76" s="240"/>
      <c r="G76" s="240"/>
      <c r="H76" s="240"/>
      <c r="I76" s="240"/>
      <c r="J76" s="21"/>
    </row>
    <row r="77" spans="2:10" x14ac:dyDescent="0.3">
      <c r="B77" s="20"/>
      <c r="J77" s="21"/>
    </row>
    <row r="78" spans="2:10" x14ac:dyDescent="0.3">
      <c r="B78" s="20"/>
      <c r="C78" s="195" t="s">
        <v>3052</v>
      </c>
      <c r="J78" s="21"/>
    </row>
    <row r="79" spans="2:10" x14ac:dyDescent="0.3">
      <c r="B79" s="20"/>
      <c r="C79" s="195" t="s">
        <v>3080</v>
      </c>
      <c r="J79" s="21"/>
    </row>
    <row r="80" spans="2:10" x14ac:dyDescent="0.3">
      <c r="B80" s="20"/>
      <c r="C80" s="195" t="s">
        <v>3081</v>
      </c>
      <c r="J80" s="21"/>
    </row>
    <row r="81" spans="2:10" x14ac:dyDescent="0.3">
      <c r="B81" s="20"/>
      <c r="C81" s="195" t="s">
        <v>3082</v>
      </c>
      <c r="J81" s="21"/>
    </row>
    <row r="82" spans="2:10" x14ac:dyDescent="0.3">
      <c r="B82" s="20"/>
      <c r="C82" s="239" t="s">
        <v>3083</v>
      </c>
      <c r="D82" s="239"/>
      <c r="E82" s="239"/>
      <c r="F82" s="239"/>
      <c r="G82" s="239"/>
      <c r="H82" s="239"/>
      <c r="I82" s="239"/>
      <c r="J82" s="21"/>
    </row>
    <row r="83" spans="2:10" x14ac:dyDescent="0.3">
      <c r="B83" s="20"/>
      <c r="C83" s="239" t="s">
        <v>3084</v>
      </c>
      <c r="D83" s="239"/>
      <c r="E83" s="239"/>
      <c r="F83" s="239"/>
      <c r="G83" s="239"/>
      <c r="H83" s="239"/>
      <c r="I83" s="239"/>
      <c r="J83" s="21"/>
    </row>
    <row r="84" spans="2:10" x14ac:dyDescent="0.3">
      <c r="B84" s="20"/>
      <c r="C84" s="195" t="s">
        <v>3085</v>
      </c>
      <c r="J84" s="21"/>
    </row>
    <row r="85" spans="2:10" x14ac:dyDescent="0.3">
      <c r="B85" s="20"/>
      <c r="C85" s="195" t="s">
        <v>3086</v>
      </c>
      <c r="J85" s="21"/>
    </row>
    <row r="86" spans="2:10" x14ac:dyDescent="0.3">
      <c r="B86" s="20"/>
      <c r="C86" s="195" t="s">
        <v>3087</v>
      </c>
      <c r="J86" s="21"/>
    </row>
    <row r="87" spans="2:10" x14ac:dyDescent="0.3">
      <c r="B87" s="20"/>
      <c r="C87" s="195" t="s">
        <v>3088</v>
      </c>
      <c r="J87" s="21"/>
    </row>
    <row r="88" spans="2:10" x14ac:dyDescent="0.3">
      <c r="B88" s="20"/>
      <c r="C88" s="195" t="s">
        <v>3092</v>
      </c>
      <c r="J88" s="21"/>
    </row>
    <row r="89" spans="2:10" x14ac:dyDescent="0.3">
      <c r="B89" s="20"/>
      <c r="C89" s="195" t="s">
        <v>3089</v>
      </c>
      <c r="J89" s="21"/>
    </row>
    <row r="90" spans="2:10" x14ac:dyDescent="0.3">
      <c r="B90" s="20"/>
      <c r="C90" s="195" t="s">
        <v>3090</v>
      </c>
      <c r="J90" s="21"/>
    </row>
    <row r="91" spans="2:10" x14ac:dyDescent="0.3">
      <c r="B91" s="20"/>
      <c r="C91" s="195" t="s">
        <v>3091</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6"/>
  <sheetViews>
    <sheetView zoomScale="78" zoomScaleNormal="130" workbookViewId="0">
      <selection activeCell="A3" sqref="A3"/>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1" t="s">
        <v>36</v>
      </c>
      <c r="B1" s="242"/>
      <c r="C1" s="242"/>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3" t="s">
        <v>3072</v>
      </c>
      <c r="B35" s="244"/>
      <c r="C35" s="245"/>
    </row>
    <row r="36" spans="1:3" ht="43.2" x14ac:dyDescent="0.3">
      <c r="B36" s="41" t="s">
        <v>3071</v>
      </c>
      <c r="C36" s="44" t="s">
        <v>3074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topLeftCell="A37" zoomScale="80" zoomScaleNormal="80" workbookViewId="0">
      <selection activeCell="C58" sqref="C58"/>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3093</v>
      </c>
      <c r="E15" s="57"/>
      <c r="F15" s="57"/>
      <c r="H15" s="49"/>
      <c r="L15" s="49"/>
      <c r="M15" s="49"/>
    </row>
    <row r="16" spans="1:13" x14ac:dyDescent="0.3">
      <c r="A16" s="51" t="s">
        <v>83</v>
      </c>
      <c r="B16" s="65" t="s">
        <v>2995</v>
      </c>
      <c r="C16" s="51" t="s">
        <v>3093</v>
      </c>
      <c r="E16" s="57"/>
      <c r="F16" s="57"/>
      <c r="H16" s="49"/>
      <c r="L16" s="49"/>
      <c r="M16" s="49"/>
    </row>
    <row r="17" spans="1:13" ht="45" customHeight="1" x14ac:dyDescent="0.3">
      <c r="A17" s="51" t="s">
        <v>85</v>
      </c>
      <c r="B17" s="65" t="s">
        <v>84</v>
      </c>
      <c r="C17" s="228" t="s">
        <v>3094</v>
      </c>
      <c r="E17" s="57"/>
      <c r="F17" s="57"/>
      <c r="H17" s="49"/>
      <c r="L17" s="49"/>
      <c r="M17" s="49"/>
    </row>
    <row r="18" spans="1:13" outlineLevel="1" x14ac:dyDescent="0.3">
      <c r="A18" s="51" t="s">
        <v>2994</v>
      </c>
      <c r="B18" s="65" t="s">
        <v>86</v>
      </c>
      <c r="C18" s="229">
        <v>45565</v>
      </c>
      <c r="E18" s="57"/>
      <c r="F18" s="57"/>
      <c r="H18" s="49"/>
      <c r="L18" s="49"/>
      <c r="M18" s="49"/>
    </row>
    <row r="19" spans="1:13" outlineLevel="1" x14ac:dyDescent="0.3">
      <c r="A19" s="51" t="s">
        <v>3066</v>
      </c>
      <c r="B19" s="65" t="s">
        <v>3075</v>
      </c>
      <c r="C19" s="51" t="s">
        <v>3095</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3096</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12290.353958</v>
      </c>
      <c r="F38" s="68"/>
      <c r="H38" s="49"/>
      <c r="L38" s="49"/>
      <c r="M38" s="49"/>
    </row>
    <row r="39" spans="1:14" x14ac:dyDescent="0.3">
      <c r="A39" s="51" t="s">
        <v>108</v>
      </c>
      <c r="B39" s="68" t="s">
        <v>109</v>
      </c>
      <c r="C39" s="132">
        <v>9732.5</v>
      </c>
      <c r="F39" s="68"/>
      <c r="H39" s="49"/>
      <c r="L39" s="49"/>
      <c r="M39" s="49"/>
      <c r="N39" s="81"/>
    </row>
    <row r="40" spans="1:14" outlineLevel="1" x14ac:dyDescent="0.3">
      <c r="A40" s="51" t="s">
        <v>110</v>
      </c>
      <c r="B40" s="74" t="s">
        <v>111</v>
      </c>
      <c r="C40" s="132" t="s">
        <v>1196</v>
      </c>
      <c r="F40" s="68"/>
      <c r="H40" s="49"/>
      <c r="L40" s="49"/>
      <c r="M40" s="49"/>
      <c r="N40" s="81"/>
    </row>
    <row r="41" spans="1:14" outlineLevel="1" x14ac:dyDescent="0.3">
      <c r="A41" s="51" t="s">
        <v>113</v>
      </c>
      <c r="B41" s="74" t="s">
        <v>114</v>
      </c>
      <c r="C41" s="132"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0.21281571620857959</v>
      </c>
      <c r="E45" s="129"/>
      <c r="F45" s="129">
        <v>0.05</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v>2557.8539579999997</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v>12290.353958</v>
      </c>
      <c r="E53" s="76"/>
      <c r="F53" s="139">
        <f>IF($C$58=0,"",IF(C53="[for completion]","",C53/$C$58))</f>
        <v>1</v>
      </c>
      <c r="G53" s="77"/>
      <c r="H53" s="49"/>
      <c r="L53" s="49"/>
      <c r="M53" s="49"/>
      <c r="N53" s="81"/>
    </row>
    <row r="54" spans="1:14" x14ac:dyDescent="0.3">
      <c r="A54" s="51" t="s">
        <v>129</v>
      </c>
      <c r="B54" s="68" t="s">
        <v>130</v>
      </c>
      <c r="C54" s="132"/>
      <c r="E54" s="76"/>
      <c r="F54" s="139">
        <f>IF($C$58=0,"",IF(C54="[for completion]","",C54/$C$58))</f>
        <v>0</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12290.353958</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7.0651463876777933</v>
      </c>
      <c r="D66" s="136">
        <v>5.332422936664198</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1199.4673078249421</v>
      </c>
      <c r="D70" s="132">
        <v>1810.7097182792652</v>
      </c>
      <c r="E70" s="47"/>
      <c r="F70" s="139">
        <f t="shared" ref="F70:F76" si="1">IF($C$77=0,"",IF(C70="[for completion]","",C70/$C$77))</f>
        <v>9.7594203705822377E-2</v>
      </c>
      <c r="G70" s="139">
        <f>IF($D$77=0,"",IF(D70="[Mark as ND1 if not relevant]","",D70/$D$77))</f>
        <v>0.14732771118064503</v>
      </c>
      <c r="H70" s="49"/>
      <c r="L70" s="49"/>
      <c r="M70" s="49"/>
      <c r="N70" s="81"/>
    </row>
    <row r="71" spans="1:14" x14ac:dyDescent="0.3">
      <c r="A71" s="51" t="s">
        <v>153</v>
      </c>
      <c r="B71" s="47" t="s">
        <v>1539</v>
      </c>
      <c r="C71" s="230">
        <v>1138.171531547554</v>
      </c>
      <c r="D71" s="230">
        <v>1593.6197311373523</v>
      </c>
      <c r="E71" s="47"/>
      <c r="F71" s="139">
        <f t="shared" si="1"/>
        <v>9.2606896059089089E-2</v>
      </c>
      <c r="G71" s="139">
        <f t="shared" ref="G71:G76" si="2">IF($D$77=0,"",IF(D71="[Mark as ND1 if not relevant]","",D71/$D$77))</f>
        <v>0.12966426650865873</v>
      </c>
      <c r="H71" s="49"/>
      <c r="L71" s="49"/>
      <c r="M71" s="49"/>
      <c r="N71" s="81"/>
    </row>
    <row r="72" spans="1:14" x14ac:dyDescent="0.3">
      <c r="A72" s="51" t="s">
        <v>154</v>
      </c>
      <c r="B72" s="47" t="s">
        <v>1540</v>
      </c>
      <c r="C72" s="230">
        <v>1076.4008368271707</v>
      </c>
      <c r="D72" s="230">
        <v>1397.6417192369818</v>
      </c>
      <c r="E72" s="47"/>
      <c r="F72" s="139">
        <f t="shared" si="1"/>
        <v>8.7580946852917729E-2</v>
      </c>
      <c r="G72" s="139">
        <f t="shared" si="2"/>
        <v>0.11371858971489132</v>
      </c>
      <c r="H72" s="49"/>
      <c r="L72" s="49"/>
      <c r="M72" s="49"/>
      <c r="N72" s="81"/>
    </row>
    <row r="73" spans="1:14" x14ac:dyDescent="0.3">
      <c r="A73" s="51" t="s">
        <v>155</v>
      </c>
      <c r="B73" s="47" t="s">
        <v>1541</v>
      </c>
      <c r="C73" s="230">
        <v>1011.7001236302981</v>
      </c>
      <c r="D73" s="230">
        <v>1218.9768126657918</v>
      </c>
      <c r="E73" s="47"/>
      <c r="F73" s="139">
        <f t="shared" si="1"/>
        <v>8.2316597801922894E-2</v>
      </c>
      <c r="G73" s="139">
        <f t="shared" si="2"/>
        <v>9.9181587186152748E-2</v>
      </c>
      <c r="H73" s="49"/>
      <c r="L73" s="49"/>
      <c r="M73" s="49"/>
      <c r="N73" s="81"/>
    </row>
    <row r="74" spans="1:14" x14ac:dyDescent="0.3">
      <c r="A74" s="51" t="s">
        <v>156</v>
      </c>
      <c r="B74" s="47" t="s">
        <v>1542</v>
      </c>
      <c r="C74" s="230">
        <v>944.38524796046022</v>
      </c>
      <c r="D74" s="230">
        <v>1056.6426947085165</v>
      </c>
      <c r="E74" s="47"/>
      <c r="F74" s="139">
        <f t="shared" si="1"/>
        <v>7.6839548410333247E-2</v>
      </c>
      <c r="G74" s="139">
        <f t="shared" si="2"/>
        <v>8.5973333094545981E-2</v>
      </c>
      <c r="H74" s="49"/>
      <c r="L74" s="49"/>
      <c r="M74" s="49"/>
      <c r="N74" s="81"/>
    </row>
    <row r="75" spans="1:14" x14ac:dyDescent="0.3">
      <c r="A75" s="51" t="s">
        <v>157</v>
      </c>
      <c r="B75" s="47" t="s">
        <v>1543</v>
      </c>
      <c r="C75" s="230">
        <v>3670.8316948995744</v>
      </c>
      <c r="D75" s="230">
        <v>3368.6545489242699</v>
      </c>
      <c r="E75" s="47"/>
      <c r="F75" s="139">
        <f t="shared" si="1"/>
        <v>0.29867583206703274</v>
      </c>
      <c r="G75" s="139">
        <f t="shared" si="2"/>
        <v>0.27408930290765537</v>
      </c>
      <c r="H75" s="49"/>
      <c r="L75" s="49"/>
      <c r="M75" s="49"/>
      <c r="N75" s="81"/>
    </row>
    <row r="76" spans="1:14" x14ac:dyDescent="0.3">
      <c r="A76" s="51" t="s">
        <v>158</v>
      </c>
      <c r="B76" s="47" t="s">
        <v>1544</v>
      </c>
      <c r="C76" s="230">
        <v>3249.3972156299969</v>
      </c>
      <c r="D76" s="230">
        <v>1844.1087333678151</v>
      </c>
      <c r="E76" s="47"/>
      <c r="F76" s="139">
        <f t="shared" si="1"/>
        <v>0.26438597510288192</v>
      </c>
      <c r="G76" s="139">
        <f t="shared" si="2"/>
        <v>0.15004520940745081</v>
      </c>
      <c r="H76" s="49"/>
      <c r="L76" s="49"/>
      <c r="M76" s="49"/>
      <c r="N76" s="81"/>
    </row>
    <row r="77" spans="1:14" x14ac:dyDescent="0.3">
      <c r="A77" s="51" t="s">
        <v>159</v>
      </c>
      <c r="B77" s="84" t="s">
        <v>138</v>
      </c>
      <c r="C77" s="134">
        <f>SUM(C70:C76)</f>
        <v>12290.353958319996</v>
      </c>
      <c r="D77" s="134">
        <f>SUM(D70:D76)</f>
        <v>12290.353958319993</v>
      </c>
      <c r="E77" s="68"/>
      <c r="F77" s="140">
        <f>SUM(F70:F76)</f>
        <v>1</v>
      </c>
      <c r="G77" s="140">
        <f>SUM(G70:G76)</f>
        <v>1</v>
      </c>
      <c r="H77" s="49"/>
      <c r="L77" s="49"/>
      <c r="M77" s="49"/>
      <c r="N77" s="81"/>
    </row>
    <row r="78" spans="1:14" outlineLevel="1" x14ac:dyDescent="0.3">
      <c r="A78" s="51" t="s">
        <v>160</v>
      </c>
      <c r="B78" s="85" t="s">
        <v>161</v>
      </c>
      <c r="C78" s="134">
        <v>0</v>
      </c>
      <c r="D78" s="134">
        <v>0.85001135356687008</v>
      </c>
      <c r="E78" s="68"/>
      <c r="F78" s="139">
        <f>IF($C$77=0,"",IF(C78="[for completion]","",C78/$C$77))</f>
        <v>0</v>
      </c>
      <c r="G78" s="139">
        <f t="shared" ref="G78:G87" si="3">IF($D$77=0,"",IF(D78="[for completion]","",D78/$D$77))</f>
        <v>6.9160852197544095E-5</v>
      </c>
      <c r="H78" s="49"/>
      <c r="L78" s="49"/>
      <c r="M78" s="49"/>
      <c r="N78" s="81"/>
    </row>
    <row r="79" spans="1:14" outlineLevel="1" x14ac:dyDescent="0.3">
      <c r="A79" s="51" t="s">
        <v>162</v>
      </c>
      <c r="B79" s="85" t="s">
        <v>163</v>
      </c>
      <c r="C79" s="134">
        <v>606.26625620772018</v>
      </c>
      <c r="D79" s="230">
        <v>931.96908775283759</v>
      </c>
      <c r="E79" s="68"/>
      <c r="F79" s="139">
        <f t="shared" ref="F79:F87" si="4">IF($C$77=0,"",IF(C79="[for completion]","",C79/$C$77))</f>
        <v>4.9328624567179874E-2</v>
      </c>
      <c r="G79" s="139">
        <f t="shared" si="3"/>
        <v>7.5829312232455134E-2</v>
      </c>
      <c r="H79" s="49"/>
      <c r="L79" s="49"/>
      <c r="M79" s="49"/>
      <c r="N79" s="81"/>
    </row>
    <row r="80" spans="1:14" outlineLevel="1" x14ac:dyDescent="0.3">
      <c r="A80" s="51" t="s">
        <v>164</v>
      </c>
      <c r="B80" s="85" t="s">
        <v>165</v>
      </c>
      <c r="C80" s="231">
        <v>593.20105161722188</v>
      </c>
      <c r="D80" s="230">
        <v>877.89061917286074</v>
      </c>
      <c r="E80" s="68"/>
      <c r="F80" s="139">
        <f t="shared" si="4"/>
        <v>4.8265579138642496E-2</v>
      </c>
      <c r="G80" s="139">
        <f t="shared" si="3"/>
        <v>7.1429238095992345E-2</v>
      </c>
      <c r="H80" s="49"/>
      <c r="L80" s="49"/>
      <c r="M80" s="49"/>
      <c r="N80" s="81"/>
    </row>
    <row r="81" spans="1:14" outlineLevel="1" x14ac:dyDescent="0.3">
      <c r="A81" s="51" t="s">
        <v>166</v>
      </c>
      <c r="B81" s="85" t="s">
        <v>167</v>
      </c>
      <c r="C81" s="231">
        <v>577.10334733519471</v>
      </c>
      <c r="D81" s="230">
        <v>822.87923222249924</v>
      </c>
      <c r="E81" s="68"/>
      <c r="F81" s="139">
        <f t="shared" si="4"/>
        <v>4.6955795519991732E-2</v>
      </c>
      <c r="G81" s="139">
        <f t="shared" si="3"/>
        <v>6.6953257409274908E-2</v>
      </c>
      <c r="H81" s="49"/>
      <c r="L81" s="49"/>
      <c r="M81" s="49"/>
      <c r="N81" s="81"/>
    </row>
    <row r="82" spans="1:14" outlineLevel="1" x14ac:dyDescent="0.3">
      <c r="A82" s="51" t="s">
        <v>168</v>
      </c>
      <c r="B82" s="85" t="s">
        <v>169</v>
      </c>
      <c r="C82" s="231">
        <v>561.06818421235926</v>
      </c>
      <c r="D82" s="230">
        <v>770.74049891485311</v>
      </c>
      <c r="E82" s="68"/>
      <c r="F82" s="139">
        <f t="shared" si="4"/>
        <v>4.565110053909735E-2</v>
      </c>
      <c r="G82" s="139">
        <f t="shared" si="3"/>
        <v>6.2711009099383833E-2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5.5848103433513145</v>
      </c>
      <c r="D89" s="136">
        <v>6.304050004281188</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2">
        <v>1200</v>
      </c>
      <c r="D93" s="132">
        <v>1200</v>
      </c>
      <c r="E93" s="47"/>
      <c r="F93" s="139">
        <f>IF($C$100=0,"",IF(C93="[for completion]","",IF(C93="","",C93/$C$100)))</f>
        <v>0.12329822758797843</v>
      </c>
      <c r="G93" s="139">
        <f>IF($D$100=0,"",IF(D93="[Mark as ND1 if not relevant]","",IF(D93="","",D93/$D$100)))</f>
        <v>0.12329822758797843</v>
      </c>
      <c r="H93" s="49"/>
      <c r="L93" s="49"/>
      <c r="M93" s="49"/>
      <c r="N93" s="81"/>
    </row>
    <row r="94" spans="1:14" x14ac:dyDescent="0.3">
      <c r="A94" s="51" t="s">
        <v>181</v>
      </c>
      <c r="B94" s="47" t="s">
        <v>1539</v>
      </c>
      <c r="C94" s="230">
        <v>135</v>
      </c>
      <c r="D94" s="230">
        <v>135</v>
      </c>
      <c r="E94" s="47"/>
      <c r="F94" s="139">
        <f t="shared" ref="F94:F99" si="5">IF($C$100=0,"",IF(C94="[for completion]","",IF(C94="","",C94/$C$100)))</f>
        <v>1.3871050603647572E-2</v>
      </c>
      <c r="G94" s="139">
        <f t="shared" ref="G94:G99" si="6">IF($D$100=0,"",IF(D94="[Mark as ND1 if not relevant]","",IF(D94="","",D94/$D$100)))</f>
        <v>1.3871050603647572E-2</v>
      </c>
      <c r="H94" s="49"/>
      <c r="L94" s="49"/>
      <c r="M94" s="49"/>
      <c r="N94" s="81"/>
    </row>
    <row r="95" spans="1:14" x14ac:dyDescent="0.3">
      <c r="A95" s="51" t="s">
        <v>182</v>
      </c>
      <c r="B95" s="47" t="s">
        <v>1540</v>
      </c>
      <c r="C95" s="230">
        <v>1320</v>
      </c>
      <c r="D95" s="230">
        <v>70</v>
      </c>
      <c r="E95" s="47"/>
      <c r="F95" s="139">
        <f t="shared" si="5"/>
        <v>0.13562805034677627</v>
      </c>
      <c r="G95" s="139">
        <f t="shared" si="6"/>
        <v>7.192396609298741E-3</v>
      </c>
      <c r="H95" s="49"/>
      <c r="L95" s="49"/>
      <c r="M95" s="49"/>
      <c r="N95" s="81"/>
    </row>
    <row r="96" spans="1:14" x14ac:dyDescent="0.3">
      <c r="A96" s="51" t="s">
        <v>183</v>
      </c>
      <c r="B96" s="47" t="s">
        <v>1541</v>
      </c>
      <c r="C96" s="230">
        <v>1000</v>
      </c>
      <c r="D96" s="230">
        <v>1750</v>
      </c>
      <c r="E96" s="47"/>
      <c r="F96" s="139">
        <f t="shared" si="5"/>
        <v>0.10274852298998202</v>
      </c>
      <c r="G96" s="139">
        <f t="shared" si="6"/>
        <v>0.17980991523246853</v>
      </c>
      <c r="H96" s="49"/>
      <c r="L96" s="49"/>
      <c r="M96" s="49"/>
      <c r="N96" s="81"/>
    </row>
    <row r="97" spans="1:14" x14ac:dyDescent="0.3">
      <c r="A97" s="51" t="s">
        <v>184</v>
      </c>
      <c r="B97" s="47" t="s">
        <v>1542</v>
      </c>
      <c r="C97" s="230">
        <v>1010</v>
      </c>
      <c r="D97" s="230">
        <v>510</v>
      </c>
      <c r="E97" s="47"/>
      <c r="F97" s="139">
        <f t="shared" si="5"/>
        <v>0.10377600821988184</v>
      </c>
      <c r="G97" s="139">
        <f t="shared" si="6"/>
        <v>5.2401746724890827E-2</v>
      </c>
      <c r="H97" s="49"/>
      <c r="L97" s="49"/>
      <c r="M97" s="49"/>
    </row>
    <row r="98" spans="1:14" x14ac:dyDescent="0.3">
      <c r="A98" s="51" t="s">
        <v>185</v>
      </c>
      <c r="B98" s="47" t="s">
        <v>1543</v>
      </c>
      <c r="C98" s="230">
        <v>4817.5</v>
      </c>
      <c r="D98" s="230">
        <v>4817.5</v>
      </c>
      <c r="E98" s="47"/>
      <c r="F98" s="139">
        <f t="shared" si="5"/>
        <v>0.49499100950423836</v>
      </c>
      <c r="G98" s="139">
        <f t="shared" si="6"/>
        <v>0.49499100950423836</v>
      </c>
      <c r="H98" s="49"/>
      <c r="L98" s="49"/>
      <c r="M98" s="49"/>
    </row>
    <row r="99" spans="1:14" x14ac:dyDescent="0.3">
      <c r="A99" s="51" t="s">
        <v>186</v>
      </c>
      <c r="B99" s="47" t="s">
        <v>1544</v>
      </c>
      <c r="C99" s="230">
        <v>250</v>
      </c>
      <c r="D99" s="230">
        <v>1250</v>
      </c>
      <c r="E99" s="47"/>
      <c r="F99" s="139">
        <f t="shared" si="5"/>
        <v>2.5687130747495505E-2</v>
      </c>
      <c r="G99" s="139">
        <f t="shared" si="6"/>
        <v>0.12843565373747753</v>
      </c>
      <c r="H99" s="49"/>
      <c r="L99" s="49"/>
      <c r="M99" s="49"/>
    </row>
    <row r="100" spans="1:14" x14ac:dyDescent="0.3">
      <c r="A100" s="51" t="s">
        <v>187</v>
      </c>
      <c r="B100" s="84" t="s">
        <v>138</v>
      </c>
      <c r="C100" s="134">
        <f>SUM(C93:C99)</f>
        <v>9732.5</v>
      </c>
      <c r="D100" s="134">
        <f>SUM(D93:D99)</f>
        <v>9732.5</v>
      </c>
      <c r="E100" s="68"/>
      <c r="F100" s="140">
        <f>SUM(F93:F99)</f>
        <v>1</v>
      </c>
      <c r="G100" s="140">
        <f>SUM(G93:G99)</f>
        <v>1</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0</v>
      </c>
      <c r="D102" s="134">
        <v>0</v>
      </c>
      <c r="E102" s="68"/>
      <c r="F102" s="139">
        <f>IF($C$100=0,"",IF(C102="[for completion]","",C102/$C$100))</f>
        <v>0</v>
      </c>
      <c r="G102" s="139">
        <f>IF($D$100=0,"",IF(D102="[for completion]","",D102/$D$100))</f>
        <v>0</v>
      </c>
      <c r="H102" s="49"/>
      <c r="L102" s="49"/>
      <c r="M102" s="49"/>
    </row>
    <row r="103" spans="1:14" outlineLevel="1" x14ac:dyDescent="0.3">
      <c r="A103" s="51" t="s">
        <v>190</v>
      </c>
      <c r="B103" s="85" t="s">
        <v>165</v>
      </c>
      <c r="C103" s="231">
        <v>1200</v>
      </c>
      <c r="D103" s="231">
        <v>1200</v>
      </c>
      <c r="E103" s="68"/>
      <c r="F103" s="139">
        <f>IF($C$100=0,"",IF(C103="[for completion]","",C103/$C$100))</f>
        <v>0.12329822758797843</v>
      </c>
      <c r="G103" s="139">
        <f>IF($D$100=0,"",IF(D103="[for completion]","",D103/$D$100))</f>
        <v>0.12329822758797843</v>
      </c>
      <c r="H103" s="49"/>
      <c r="L103" s="49"/>
      <c r="M103" s="49"/>
    </row>
    <row r="104" spans="1:14" outlineLevel="1" x14ac:dyDescent="0.3">
      <c r="A104" s="51" t="s">
        <v>191</v>
      </c>
      <c r="B104" s="85" t="s">
        <v>167</v>
      </c>
      <c r="C104" s="231">
        <v>25</v>
      </c>
      <c r="D104" s="231">
        <v>25</v>
      </c>
      <c r="E104" s="68"/>
      <c r="F104" s="139">
        <f>IF($C$100=0,"",IF(C104="[for completion]","",C104/$C$100))</f>
        <v>2.5687130747495505E-3</v>
      </c>
      <c r="G104" s="139">
        <f>IF($D$100=0,"",IF(D104="[for completion]","",D104/$D$100))</f>
        <v>2.5687130747495505E-3</v>
      </c>
      <c r="H104" s="49"/>
      <c r="L104" s="49"/>
      <c r="M104" s="49"/>
    </row>
    <row r="105" spans="1:14" outlineLevel="1" x14ac:dyDescent="0.3">
      <c r="A105" s="51" t="s">
        <v>192</v>
      </c>
      <c r="B105" s="85" t="s">
        <v>169</v>
      </c>
      <c r="C105" s="231">
        <v>110</v>
      </c>
      <c r="D105" s="231">
        <v>110</v>
      </c>
      <c r="E105" s="68"/>
      <c r="F105" s="139">
        <f>IF($C$100=0,"",IF(C105="[for completion]","",C105/$C$100))</f>
        <v>1.1302337528898022E-2</v>
      </c>
      <c r="G105" s="139">
        <f>IF($D$100=0,"",IF(D105="[for completion]","",D105/$D$100))</f>
        <v>1.1302337528898022E-2</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v>12290.353958319996</v>
      </c>
      <c r="D112" s="132">
        <v>12290.353958319993</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12290.353958319996</v>
      </c>
      <c r="D131" s="132">
        <f>SUM(D112:D130)</f>
        <v>12290.353958319993</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9732.5</v>
      </c>
      <c r="D138" s="132">
        <v>9732.5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9732.5</v>
      </c>
      <c r="D157" s="132">
        <f>SUM(D138:D156)</f>
        <v>9732.5</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9732.5</v>
      </c>
      <c r="D164" s="132">
        <v>9732.5</v>
      </c>
      <c r="E164" s="88"/>
      <c r="F164" s="139">
        <f>IF($C$167=0,"",IF(C164="[for completion]","",IF(C164="","",C164/$C$167)))</f>
        <v>1</v>
      </c>
      <c r="G164" s="139">
        <f>IF($D$167=0,"",IF(D164="[for completion]","",IF(D164="","",D164/$D$167)))</f>
        <v>1</v>
      </c>
      <c r="H164" s="49"/>
      <c r="L164" s="49"/>
      <c r="M164" s="49"/>
      <c r="N164" s="81"/>
    </row>
    <row r="165" spans="1:14" x14ac:dyDescent="0.3">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3">
      <c r="A166" s="51" t="s">
        <v>262</v>
      </c>
      <c r="B166" s="49" t="s">
        <v>136</v>
      </c>
      <c r="C166" s="132"/>
      <c r="D166" s="132"/>
      <c r="E166" s="88"/>
      <c r="F166" s="139" t="str">
        <f>IF($C$167=0,"",IF(C166="[for completion]","",IF(C166="","",C166/$C$167)))</f>
        <v/>
      </c>
      <c r="G166" s="139" t="str">
        <f>IF($D$167=0,"",IF(D166="[for completion]","",IF(D166="","",D166/$D$167)))</f>
        <v/>
      </c>
      <c r="H166" s="49"/>
      <c r="L166" s="49"/>
      <c r="M166" s="49"/>
      <c r="N166" s="81"/>
    </row>
    <row r="167" spans="1:14" x14ac:dyDescent="0.3">
      <c r="A167" s="51" t="s">
        <v>263</v>
      </c>
      <c r="B167" s="89" t="s">
        <v>138</v>
      </c>
      <c r="C167" s="142">
        <f>SUM(C164:C166)</f>
        <v>9732.5</v>
      </c>
      <c r="D167" s="142">
        <f>SUM(D164:D166)</f>
        <v>9732.5</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
        <v>3096</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3097</v>
      </c>
      <c r="G240"/>
      <c r="H240" s="49"/>
      <c r="K240"/>
      <c r="L240"/>
      <c r="M240"/>
      <c r="N240"/>
    </row>
    <row r="241" spans="1:14" outlineLevel="1" x14ac:dyDescent="0.3">
      <c r="A241" s="51" t="s">
        <v>1593</v>
      </c>
      <c r="B241" s="51" t="s">
        <v>3038</v>
      </c>
      <c r="C241" s="51" t="s">
        <v>3098</v>
      </c>
      <c r="G241"/>
      <c r="H241" s="49"/>
      <c r="K241"/>
      <c r="L241"/>
      <c r="M241"/>
      <c r="N241"/>
    </row>
    <row r="242" spans="1:14" ht="120" customHeight="1" outlineLevel="1" x14ac:dyDescent="0.3">
      <c r="A242" s="51" t="s">
        <v>2216</v>
      </c>
      <c r="B242" s="51" t="s">
        <v>2760</v>
      </c>
      <c r="C242" s="51" t="s">
        <v>3122</v>
      </c>
      <c r="G242"/>
      <c r="H242" s="49"/>
      <c r="K242"/>
      <c r="L242"/>
      <c r="M242"/>
      <c r="N242"/>
    </row>
    <row r="243" spans="1:14" ht="28.8" outlineLevel="1" x14ac:dyDescent="0.3">
      <c r="A243" s="51" t="s">
        <v>2217</v>
      </c>
      <c r="B243" s="51" t="s">
        <v>2768</v>
      </c>
      <c r="C243" s="51" t="s">
        <v>3099</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3099</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00000000-0002-0000-0500-000000000000}">
      <formula1>J299:J302</formula1>
    </dataValidation>
    <dataValidation type="list" allowBlank="1" showInputMessage="1" showErrorMessage="1" sqref="C28" xr:uid="{00000000-0002-0000-0500-000001000000}">
      <formula1>$M$28:$M$30</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1" location="'B1. HTT Mortgage Assets'!B43" display="'B1. HTT Mortgage Assets'!B43" xr:uid="{00000000-0004-0000-0500-000006000000}"/>
    <hyperlink ref="D291" location="'B2. HTT Public Sector Assets'!B48" display="'B2. HTT Public Sector Assets'!B48" xr:uid="{00000000-0004-0000-0500-000007000000}"/>
    <hyperlink ref="C292" location="'A. HTT General'!A52" display="'A. HTT General'!A52" xr:uid="{00000000-0004-0000-0500-000008000000}"/>
    <hyperlink ref="C297" location="'A. HTT General'!B163" display="'A. HTT General'!B163" xr:uid="{00000000-0004-0000-0500-000009000000}"/>
    <hyperlink ref="C298" location="'A. HTT General'!B137" display="'A. HTT General'!B137" xr:uid="{00000000-0004-0000-0500-00000A000000}"/>
    <hyperlink ref="C302" location="'C. HTT Harmonised Glossary'!B18" display="'C. HTT Harmonised Glossary'!B18" xr:uid="{00000000-0004-0000-0500-00000B000000}"/>
    <hyperlink ref="C303" location="'A. HTT General'!B65" display="'A. HTT General'!B65" xr:uid="{00000000-0004-0000-0500-00000C000000}"/>
    <hyperlink ref="C304" location="'A. HTT General'!B88" display="'A. HTT General'!B88" xr:uid="{00000000-0004-0000-0500-00000D000000}"/>
    <hyperlink ref="C307" location="'B1. HTT Mortgage Assets'!B179" display="'B1. HTT Mortgage Assets'!B179" xr:uid="{00000000-0004-0000-0500-00000E000000}"/>
    <hyperlink ref="D307" location="'B2. HTT Public Sector Assets'!B166" display="'B2. HTT Public Sector Assets'!B166" xr:uid="{00000000-0004-0000-0500-00000F000000}"/>
    <hyperlink ref="B27" r:id="rId1" display="Basel Compliance (Y/N)" xr:uid="{00000000-0004-0000-0500-000010000000}"/>
    <hyperlink ref="B29" r:id="rId2" xr:uid="{00000000-0004-0000-0500-000011000000}"/>
    <hyperlink ref="B30" r:id="rId3" xr:uid="{00000000-0004-0000-0500-000012000000}"/>
    <hyperlink ref="B10" location="'A. HTT General'!B311" display="5. References to Capital Requirements Regulation (CRR) 129(1)" xr:uid="{00000000-0004-0000-0500-000013000000}"/>
    <hyperlink ref="D293" location="'B1. HTT Mortgage Assets'!B424" display="'B1. HTT Mortgage Assets'!B424" xr:uid="{00000000-0004-0000-0500-000014000000}"/>
    <hyperlink ref="C293" location="'B1. HTT Mortgage Assets'!B186" display="'B1. HTT Mortgage Assets'!B186" xr:uid="{00000000-0004-0000-0500-000015000000}"/>
    <hyperlink ref="C288" location="'A. HTT General'!A38" display="'A. HTT General'!A38" xr:uid="{00000000-0004-0000-0500-000016000000}"/>
    <hyperlink ref="C296" location="'A. HTT General'!B111" display="'A. HTT General'!B111" xr:uid="{00000000-0004-0000-0500-000017000000}"/>
    <hyperlink ref="D295" location="'B2. HTT Public Sector Assets'!B129" display="'B2. HTT Public Sector Assets'!B129" xr:uid="{00000000-0004-0000-0500-000018000000}"/>
    <hyperlink ref="C295" location="'B1. HTT Mortgage Assets'!B149" display="'B1. HTT Mortgage Assets'!B149" xr:uid="{00000000-0004-0000-0500-000019000000}"/>
    <hyperlink ref="C294" location="'C. HTT Harmonised Glossary'!B20" display="link to Glossary HG.1.15" xr:uid="{00000000-0004-0000-0500-00001A000000}"/>
    <hyperlink ref="C306" location="'A. HTT General'!B44" display="'A. HTT General'!B44" xr:uid="{00000000-0004-0000-0500-00001B000000}"/>
    <hyperlink ref="C300" location="'B1. HTT Mortgage Assets'!B215" display="215 LTV residential mortgage" xr:uid="{00000000-0004-0000-0500-00001C000000}"/>
    <hyperlink ref="D300" location="'B1. HTT Mortgage Assets'!B453" display="441 LTV Commercial Mortgage" xr:uid="{00000000-0004-0000-0500-00001D000000}"/>
    <hyperlink ref="C301" location="'A. HTT General'!B230" display="230 Derivatives and Swaps" xr:uid="{00000000-0004-0000-0500-00001E000000}"/>
    <hyperlink ref="B28" r:id="rId4" display="CBD Compliance (Y/N)" xr:uid="{00000000-0004-0000-0500-00001F000000}"/>
    <hyperlink ref="F293" location="'B2. HTT Public Sector Assets'!A18" display="'B2. HTT Public Sector Assets'!A18" xr:uid="{00000000-0004-0000-0500-000020000000}"/>
    <hyperlink ref="G293" location="'B3. HTT Shipping Assets'!B116" display="'B3. HTT Shipping Assets'!B116" xr:uid="{00000000-0004-0000-0500-000021000000}"/>
    <hyperlink ref="F295" location="'B3. HTT Shipping Assets'!B80" display="'B3. HTT Shipping Assets'!B80" xr:uid="{00000000-0004-0000-0500-000022000000}"/>
    <hyperlink ref="C305" location="'C. HTT Harmonised Glossary'!B12" display="link to Glossary HG 1.7" xr:uid="{00000000-0004-0000-0500-000023000000}"/>
    <hyperlink ref="F307" location="'B3. HTT Shipping Assets'!B110" display="'B3. HTT Shipping Assets'!B110" xr:uid="{00000000-0004-0000-0500-000024000000}"/>
    <hyperlink ref="B44" location="'C. HTT Harmonised Glossary'!B6" display="2. Over-collateralisation (OC) " xr:uid="{00000000-0004-0000-0500-000025000000}"/>
    <hyperlink ref="F300" location="'B2. HTT Public Sector Assets'!B147" display="147 for Public Sector Asset - type of debtor" xr:uid="{00000000-0004-0000-0500-000026000000}"/>
    <hyperlink ref="C244" location="'F1. Sustainable M data'!A1" display="F1. Tab" xr:uid="{00000000-0004-0000-0500-000027000000}"/>
    <hyperlink ref="D244" location="'F2. Sustainable PS data'!A1" display="F2. Tab" xr:uid="{00000000-0004-0000-0500-000028000000}"/>
    <hyperlink ref="C17" r:id="rId5" xr:uid="{00000000-0004-0000-0500-000029000000}"/>
    <hyperlink ref="C30" r:id="rId6" xr:uid="{00000000-0004-0000-05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622"/>
  <sheetViews>
    <sheetView zoomScale="75" zoomScaleNormal="75" workbookViewId="0">
      <selection activeCell="C3" sqref="C3"/>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3077</v>
      </c>
    </row>
    <row r="2" spans="1:7" ht="15" thickBot="1" x14ac:dyDescent="0.35">
      <c r="A2" s="49"/>
      <c r="B2" s="49"/>
      <c r="C2" s="49"/>
      <c r="D2" s="49"/>
      <c r="E2" s="49"/>
      <c r="F2" s="49"/>
    </row>
    <row r="3" spans="1:7" ht="18.600000000000001" thickBot="1" x14ac:dyDescent="0.35">
      <c r="A3" s="52"/>
      <c r="B3" s="53" t="s">
        <v>69</v>
      </c>
      <c r="C3" s="196" t="e">
        <f>currency_SFH</f>
        <v>#REF!</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v>11929.388726639998</v>
      </c>
      <c r="F12" s="139">
        <f>IF($C$15=0,"",IF(C12="[for completion]","",C12/$C$15))</f>
        <v>0.97063020048859994</v>
      </c>
    </row>
    <row r="13" spans="1:7" x14ac:dyDescent="0.3">
      <c r="A13" s="51" t="s">
        <v>450</v>
      </c>
      <c r="B13" s="51" t="s">
        <v>451</v>
      </c>
      <c r="C13" s="132">
        <v>0</v>
      </c>
      <c r="F13" s="139">
        <f>IF($C$15=0,"",IF(C13="[for completion]","",C13/$C$15))</f>
        <v>0</v>
      </c>
    </row>
    <row r="14" spans="1:7" x14ac:dyDescent="0.3">
      <c r="A14" s="51" t="s">
        <v>452</v>
      </c>
      <c r="B14" s="51" t="s">
        <v>136</v>
      </c>
      <c r="C14" s="132">
        <v>360.96523167999999</v>
      </c>
      <c r="F14" s="139">
        <f>IF($C$15=0,"",IF(C14="[for completion]","",C14/$C$15))</f>
        <v>2.9369799511400022E-2</v>
      </c>
    </row>
    <row r="15" spans="1:7" x14ac:dyDescent="0.3">
      <c r="A15" s="51" t="s">
        <v>453</v>
      </c>
      <c r="B15" s="120" t="s">
        <v>138</v>
      </c>
      <c r="C15" s="132">
        <f>SUM(C12:C14)</f>
        <v>12290.353958319998</v>
      </c>
      <c r="F15" s="127">
        <f>SUM(F12:F14)</f>
        <v>1</v>
      </c>
    </row>
    <row r="16" spans="1:7" outlineLevel="1" x14ac:dyDescent="0.3">
      <c r="A16" s="51" t="s">
        <v>454</v>
      </c>
      <c r="B16" s="80" t="s">
        <v>455</v>
      </c>
      <c r="C16" s="132"/>
      <c r="F16" s="139">
        <f t="shared" ref="F16:F26" si="0">IF($C$15=0,"",IF(C16="[for completion]","",C16/$C$15))</f>
        <v>0</v>
      </c>
    </row>
    <row r="17" spans="1:7" outlineLevel="1" x14ac:dyDescent="0.3">
      <c r="A17" s="51" t="s">
        <v>456</v>
      </c>
      <c r="B17" s="80" t="s">
        <v>1378</v>
      </c>
      <c r="C17" s="132"/>
      <c r="F17" s="139">
        <f t="shared" si="0"/>
        <v>0</v>
      </c>
    </row>
    <row r="18" spans="1:7" outlineLevel="1" x14ac:dyDescent="0.3">
      <c r="A18" s="51" t="s">
        <v>457</v>
      </c>
      <c r="B18" s="80" t="s">
        <v>140</v>
      </c>
      <c r="C18" s="132"/>
      <c r="F18" s="139">
        <f t="shared" si="0"/>
        <v>0</v>
      </c>
    </row>
    <row r="19" spans="1:7" outlineLevel="1" x14ac:dyDescent="0.3">
      <c r="A19" s="51" t="s">
        <v>458</v>
      </c>
      <c r="B19" s="80" t="s">
        <v>140</v>
      </c>
      <c r="C19" s="132"/>
      <c r="F19" s="139">
        <f t="shared" si="0"/>
        <v>0</v>
      </c>
    </row>
    <row r="20" spans="1:7" outlineLevel="1" x14ac:dyDescent="0.3">
      <c r="A20" s="51" t="s">
        <v>459</v>
      </c>
      <c r="B20" s="80" t="s">
        <v>140</v>
      </c>
      <c r="C20" s="132"/>
      <c r="F20" s="139">
        <f t="shared" si="0"/>
        <v>0</v>
      </c>
    </row>
    <row r="21" spans="1:7" outlineLevel="1" x14ac:dyDescent="0.3">
      <c r="A21" s="51" t="s">
        <v>460</v>
      </c>
      <c r="B21" s="80" t="s">
        <v>140</v>
      </c>
      <c r="C21" s="132"/>
      <c r="F21" s="139">
        <f t="shared" si="0"/>
        <v>0</v>
      </c>
    </row>
    <row r="22" spans="1:7" outlineLevel="1" x14ac:dyDescent="0.3">
      <c r="A22" s="51" t="s">
        <v>461</v>
      </c>
      <c r="B22" s="80" t="s">
        <v>140</v>
      </c>
      <c r="C22" s="132"/>
      <c r="F22" s="139">
        <f t="shared" si="0"/>
        <v>0</v>
      </c>
    </row>
    <row r="23" spans="1:7" outlineLevel="1" x14ac:dyDescent="0.3">
      <c r="A23" s="51" t="s">
        <v>462</v>
      </c>
      <c r="B23" s="80" t="s">
        <v>140</v>
      </c>
      <c r="C23" s="132"/>
      <c r="F23" s="139">
        <f t="shared" si="0"/>
        <v>0</v>
      </c>
    </row>
    <row r="24" spans="1:7" outlineLevel="1" x14ac:dyDescent="0.3">
      <c r="A24" s="51" t="s">
        <v>463</v>
      </c>
      <c r="B24" s="80" t="s">
        <v>140</v>
      </c>
      <c r="C24" s="132"/>
      <c r="F24" s="139">
        <f t="shared" si="0"/>
        <v>0</v>
      </c>
    </row>
    <row r="25" spans="1:7" outlineLevel="1" x14ac:dyDescent="0.3">
      <c r="A25" s="51" t="s">
        <v>464</v>
      </c>
      <c r="B25" s="80" t="s">
        <v>140</v>
      </c>
      <c r="C25" s="132"/>
      <c r="F25" s="139">
        <f t="shared" si="0"/>
        <v>0</v>
      </c>
    </row>
    <row r="26" spans="1:7" outlineLevel="1" x14ac:dyDescent="0.3">
      <c r="A26" s="51" t="s">
        <v>465</v>
      </c>
      <c r="B26" s="80" t="s">
        <v>140</v>
      </c>
      <c r="C26" s="135"/>
      <c r="D26" s="81"/>
      <c r="E26" s="81"/>
      <c r="F26" s="139">
        <f t="shared" si="0"/>
        <v>0</v>
      </c>
    </row>
    <row r="27" spans="1:7" ht="15" customHeight="1" x14ac:dyDescent="0.3">
      <c r="A27" s="70"/>
      <c r="B27" s="71" t="s">
        <v>466</v>
      </c>
      <c r="C27" s="70" t="s">
        <v>467</v>
      </c>
      <c r="D27" s="70" t="s">
        <v>468</v>
      </c>
      <c r="E27" s="72"/>
      <c r="F27" s="70" t="s">
        <v>469</v>
      </c>
      <c r="G27" s="73"/>
    </row>
    <row r="28" spans="1:7" x14ac:dyDescent="0.3">
      <c r="A28" s="51" t="s">
        <v>470</v>
      </c>
      <c r="B28" s="51" t="s">
        <v>471</v>
      </c>
      <c r="C28" s="133">
        <v>199637</v>
      </c>
      <c r="D28" s="133">
        <v>0</v>
      </c>
      <c r="F28" s="133">
        <f>IF(AND(C28="[For completion]",D28="[For completion]"),"[For completion]",SUM(C28:D28))</f>
        <v>199637</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v>4.0920998579826908E-4</v>
      </c>
      <c r="D36" s="127">
        <v>0</v>
      </c>
      <c r="E36" s="147"/>
      <c r="F36" s="127">
        <v>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1</v>
      </c>
      <c r="D44" s="227">
        <f>SUM(D45:D71)</f>
        <v>0</v>
      </c>
      <c r="E44" s="227"/>
      <c r="F44" s="227">
        <f>SUM(F45:F71)</f>
        <v>0</v>
      </c>
      <c r="G44" s="51"/>
    </row>
    <row r="45" spans="1:7" x14ac:dyDescent="0.3">
      <c r="A45" s="51" t="s">
        <v>492</v>
      </c>
      <c r="B45" s="51" t="s">
        <v>493</v>
      </c>
      <c r="C45" s="127"/>
      <c r="D45" s="127"/>
      <c r="E45" s="127"/>
      <c r="F45" s="127"/>
      <c r="G45" s="51"/>
    </row>
    <row r="46" spans="1:7" x14ac:dyDescent="0.3">
      <c r="A46" s="51" t="s">
        <v>494</v>
      </c>
      <c r="B46" s="51" t="s">
        <v>495</v>
      </c>
      <c r="C46" s="127"/>
      <c r="D46" s="127"/>
      <c r="E46" s="127"/>
      <c r="F46" s="127"/>
      <c r="G46" s="51"/>
    </row>
    <row r="47" spans="1:7" x14ac:dyDescent="0.3">
      <c r="A47" s="51" t="s">
        <v>496</v>
      </c>
      <c r="B47" s="51" t="s">
        <v>497</v>
      </c>
      <c r="C47" s="127"/>
      <c r="D47" s="127"/>
      <c r="E47" s="127"/>
      <c r="F47" s="127"/>
      <c r="G47" s="51"/>
    </row>
    <row r="48" spans="1:7" x14ac:dyDescent="0.3">
      <c r="A48" s="51" t="s">
        <v>498</v>
      </c>
      <c r="B48" s="51" t="s">
        <v>499</v>
      </c>
      <c r="C48" s="127"/>
      <c r="D48" s="127"/>
      <c r="E48" s="127"/>
      <c r="F48" s="127"/>
      <c r="G48" s="51"/>
    </row>
    <row r="49" spans="1:7" x14ac:dyDescent="0.3">
      <c r="A49" s="51" t="s">
        <v>500</v>
      </c>
      <c r="B49" s="51" t="s">
        <v>501</v>
      </c>
      <c r="C49" s="127"/>
      <c r="D49" s="127"/>
      <c r="E49" s="127"/>
      <c r="F49" s="127"/>
      <c r="G49" s="51"/>
    </row>
    <row r="50" spans="1:7" x14ac:dyDescent="0.3">
      <c r="A50" s="51" t="s">
        <v>502</v>
      </c>
      <c r="B50" s="51" t="s">
        <v>2290</v>
      </c>
      <c r="C50" s="127"/>
      <c r="D50" s="127"/>
      <c r="E50" s="127"/>
      <c r="F50" s="127"/>
      <c r="G50" s="51"/>
    </row>
    <row r="51" spans="1:7" x14ac:dyDescent="0.3">
      <c r="A51" s="51" t="s">
        <v>503</v>
      </c>
      <c r="B51" s="51" t="s">
        <v>504</v>
      </c>
      <c r="C51" s="127"/>
      <c r="D51" s="127"/>
      <c r="E51" s="127"/>
      <c r="F51" s="127"/>
      <c r="G51" s="51"/>
    </row>
    <row r="52" spans="1:7" x14ac:dyDescent="0.3">
      <c r="A52" s="51" t="s">
        <v>505</v>
      </c>
      <c r="B52" s="51" t="s">
        <v>506</v>
      </c>
      <c r="C52" s="127"/>
      <c r="D52" s="127"/>
      <c r="E52" s="127"/>
      <c r="F52" s="127"/>
      <c r="G52" s="51"/>
    </row>
    <row r="53" spans="1:7" x14ac:dyDescent="0.3">
      <c r="A53" s="51" t="s">
        <v>507</v>
      </c>
      <c r="B53" s="51" t="s">
        <v>508</v>
      </c>
      <c r="C53" s="127"/>
      <c r="D53" s="127"/>
      <c r="E53" s="127"/>
      <c r="F53" s="127"/>
      <c r="G53" s="51"/>
    </row>
    <row r="54" spans="1:7" x14ac:dyDescent="0.3">
      <c r="A54" s="51" t="s">
        <v>509</v>
      </c>
      <c r="B54" s="51" t="s">
        <v>510</v>
      </c>
      <c r="C54" s="127">
        <v>1</v>
      </c>
      <c r="D54" s="127"/>
      <c r="E54" s="127"/>
      <c r="F54" s="127"/>
      <c r="G54" s="51"/>
    </row>
    <row r="55" spans="1:7" x14ac:dyDescent="0.3">
      <c r="A55" s="51" t="s">
        <v>511</v>
      </c>
      <c r="B55" s="51" t="s">
        <v>512</v>
      </c>
      <c r="C55" s="127"/>
      <c r="D55" s="127"/>
      <c r="E55" s="127"/>
      <c r="F55" s="127"/>
      <c r="G55" s="51"/>
    </row>
    <row r="56" spans="1:7" x14ac:dyDescent="0.3">
      <c r="A56" s="51" t="s">
        <v>513</v>
      </c>
      <c r="B56" s="51" t="s">
        <v>514</v>
      </c>
      <c r="C56" s="127"/>
      <c r="D56" s="127"/>
      <c r="E56" s="127"/>
      <c r="F56" s="127"/>
      <c r="G56" s="51"/>
    </row>
    <row r="57" spans="1:7" x14ac:dyDescent="0.3">
      <c r="A57" s="51" t="s">
        <v>515</v>
      </c>
      <c r="B57" s="51" t="s">
        <v>516</v>
      </c>
      <c r="C57" s="127"/>
      <c r="D57" s="127"/>
      <c r="E57" s="127"/>
      <c r="F57" s="127"/>
      <c r="G57" s="51"/>
    </row>
    <row r="58" spans="1:7" x14ac:dyDescent="0.3">
      <c r="A58" s="51" t="s">
        <v>517</v>
      </c>
      <c r="B58" s="51" t="s">
        <v>518</v>
      </c>
      <c r="C58" s="127"/>
      <c r="D58" s="127"/>
      <c r="E58" s="127"/>
      <c r="F58" s="127"/>
      <c r="G58" s="51"/>
    </row>
    <row r="59" spans="1:7" x14ac:dyDescent="0.3">
      <c r="A59" s="51" t="s">
        <v>519</v>
      </c>
      <c r="B59" s="51" t="s">
        <v>520</v>
      </c>
      <c r="C59" s="127"/>
      <c r="D59" s="127"/>
      <c r="E59" s="127"/>
      <c r="F59" s="127"/>
      <c r="G59" s="51"/>
    </row>
    <row r="60" spans="1:7" x14ac:dyDescent="0.3">
      <c r="A60" s="51" t="s">
        <v>521</v>
      </c>
      <c r="B60" s="51" t="s">
        <v>2</v>
      </c>
      <c r="C60" s="127"/>
      <c r="D60" s="127"/>
      <c r="E60" s="127"/>
      <c r="F60" s="127"/>
      <c r="G60" s="51"/>
    </row>
    <row r="61" spans="1:7" x14ac:dyDescent="0.3">
      <c r="A61" s="51" t="s">
        <v>522</v>
      </c>
      <c r="B61" s="51" t="s">
        <v>523</v>
      </c>
      <c r="C61" s="127"/>
      <c r="D61" s="127"/>
      <c r="E61" s="127"/>
      <c r="F61" s="127"/>
      <c r="G61" s="51"/>
    </row>
    <row r="62" spans="1:7" x14ac:dyDescent="0.3">
      <c r="A62" s="51" t="s">
        <v>524</v>
      </c>
      <c r="B62" s="51" t="s">
        <v>525</v>
      </c>
      <c r="C62" s="127"/>
      <c r="D62" s="127"/>
      <c r="E62" s="127"/>
      <c r="F62" s="127"/>
      <c r="G62" s="51"/>
    </row>
    <row r="63" spans="1:7" x14ac:dyDescent="0.3">
      <c r="A63" s="51" t="s">
        <v>526</v>
      </c>
      <c r="B63" s="51" t="s">
        <v>527</v>
      </c>
      <c r="C63" s="127"/>
      <c r="D63" s="127"/>
      <c r="E63" s="127"/>
      <c r="F63" s="127"/>
      <c r="G63" s="51"/>
    </row>
    <row r="64" spans="1:7" x14ac:dyDescent="0.3">
      <c r="A64" s="51" t="s">
        <v>528</v>
      </c>
      <c r="B64" s="51" t="s">
        <v>529</v>
      </c>
      <c r="C64" s="127"/>
      <c r="D64" s="127"/>
      <c r="E64" s="127"/>
      <c r="F64" s="127"/>
      <c r="G64" s="51"/>
    </row>
    <row r="65" spans="1:7" x14ac:dyDescent="0.3">
      <c r="A65" s="51" t="s">
        <v>530</v>
      </c>
      <c r="B65" s="51" t="s">
        <v>531</v>
      </c>
      <c r="C65" s="127"/>
      <c r="D65" s="127"/>
      <c r="E65" s="127"/>
      <c r="F65" s="127"/>
      <c r="G65" s="51"/>
    </row>
    <row r="66" spans="1:7" x14ac:dyDescent="0.3">
      <c r="A66" s="51" t="s">
        <v>532</v>
      </c>
      <c r="B66" s="51" t="s">
        <v>533</v>
      </c>
      <c r="C66" s="127"/>
      <c r="D66" s="127"/>
      <c r="E66" s="127"/>
      <c r="F66" s="127"/>
      <c r="G66" s="51"/>
    </row>
    <row r="67" spans="1:7" x14ac:dyDescent="0.3">
      <c r="A67" s="51" t="s">
        <v>534</v>
      </c>
      <c r="B67" s="51" t="s">
        <v>535</v>
      </c>
      <c r="C67" s="127"/>
      <c r="D67" s="127"/>
      <c r="E67" s="127"/>
      <c r="F67" s="127"/>
      <c r="G67" s="51"/>
    </row>
    <row r="68" spans="1:7" x14ac:dyDescent="0.3">
      <c r="A68" s="51" t="s">
        <v>536</v>
      </c>
      <c r="B68" s="51" t="s">
        <v>537</v>
      </c>
      <c r="C68" s="127"/>
      <c r="D68" s="127"/>
      <c r="E68" s="127"/>
      <c r="F68" s="127"/>
      <c r="G68" s="51"/>
    </row>
    <row r="69" spans="1:7" x14ac:dyDescent="0.3">
      <c r="A69" s="51" t="s">
        <v>538</v>
      </c>
      <c r="B69" s="51" t="s">
        <v>539</v>
      </c>
      <c r="C69" s="127"/>
      <c r="D69" s="127"/>
      <c r="E69" s="127"/>
      <c r="F69" s="127"/>
      <c r="G69" s="51"/>
    </row>
    <row r="70" spans="1:7" x14ac:dyDescent="0.3">
      <c r="A70" s="51" t="s">
        <v>540</v>
      </c>
      <c r="B70" s="51" t="s">
        <v>541</v>
      </c>
      <c r="C70" s="127"/>
      <c r="D70" s="127"/>
      <c r="E70" s="127"/>
      <c r="F70" s="127"/>
      <c r="G70" s="51"/>
    </row>
    <row r="71" spans="1:7" x14ac:dyDescent="0.3">
      <c r="A71" s="51" t="s">
        <v>542</v>
      </c>
      <c r="B71" s="51" t="s">
        <v>5</v>
      </c>
      <c r="C71" s="127"/>
      <c r="D71" s="127"/>
      <c r="E71" s="127"/>
      <c r="F71" s="127"/>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c r="D73" s="127"/>
      <c r="E73" s="127"/>
      <c r="F73" s="127"/>
      <c r="G73" s="51"/>
    </row>
    <row r="74" spans="1:7" x14ac:dyDescent="0.3">
      <c r="A74" s="51" t="s">
        <v>546</v>
      </c>
      <c r="B74" s="51" t="s">
        <v>549</v>
      </c>
      <c r="C74" s="127"/>
      <c r="D74" s="127"/>
      <c r="E74" s="127"/>
      <c r="F74" s="127"/>
      <c r="G74" s="51"/>
    </row>
    <row r="75" spans="1:7" x14ac:dyDescent="0.3">
      <c r="A75" s="51" t="s">
        <v>548</v>
      </c>
      <c r="B75" s="51" t="s">
        <v>1</v>
      </c>
      <c r="C75" s="127"/>
      <c r="D75" s="127"/>
      <c r="E75" s="127"/>
      <c r="F75" s="127"/>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c r="D77" s="127"/>
      <c r="E77" s="127"/>
      <c r="F77" s="127"/>
      <c r="G77" s="51"/>
    </row>
    <row r="78" spans="1:7" x14ac:dyDescent="0.3">
      <c r="A78" s="51" t="s">
        <v>551</v>
      </c>
      <c r="B78" s="51" t="s">
        <v>544</v>
      </c>
      <c r="C78" s="127"/>
      <c r="D78" s="127"/>
      <c r="E78" s="127"/>
      <c r="F78" s="127"/>
      <c r="G78" s="51"/>
    </row>
    <row r="79" spans="1:7" x14ac:dyDescent="0.3">
      <c r="A79" s="51" t="s">
        <v>552</v>
      </c>
      <c r="B79" s="68" t="s">
        <v>310</v>
      </c>
      <c r="C79" s="127"/>
      <c r="D79" s="127"/>
      <c r="E79" s="127"/>
      <c r="F79" s="127"/>
      <c r="G79" s="51"/>
    </row>
    <row r="80" spans="1:7" x14ac:dyDescent="0.3">
      <c r="A80" s="51" t="s">
        <v>553</v>
      </c>
      <c r="B80" s="68" t="s">
        <v>312</v>
      </c>
      <c r="C80" s="127"/>
      <c r="D80" s="127"/>
      <c r="E80" s="127"/>
      <c r="F80" s="127"/>
      <c r="G80" s="51"/>
    </row>
    <row r="81" spans="1:7" x14ac:dyDescent="0.3">
      <c r="A81" s="51" t="s">
        <v>554</v>
      </c>
      <c r="B81" s="68" t="s">
        <v>11</v>
      </c>
      <c r="C81" s="127"/>
      <c r="D81" s="127"/>
      <c r="E81" s="127"/>
      <c r="F81" s="127"/>
      <c r="G81" s="51"/>
    </row>
    <row r="82" spans="1:7" x14ac:dyDescent="0.3">
      <c r="A82" s="51" t="s">
        <v>555</v>
      </c>
      <c r="B82" s="68" t="s">
        <v>315</v>
      </c>
      <c r="C82" s="127"/>
      <c r="D82" s="127"/>
      <c r="E82" s="127"/>
      <c r="F82" s="127"/>
      <c r="G82" s="51"/>
    </row>
    <row r="83" spans="1:7" x14ac:dyDescent="0.3">
      <c r="A83" s="51" t="s">
        <v>556</v>
      </c>
      <c r="B83" s="68" t="s">
        <v>317</v>
      </c>
      <c r="C83" s="127"/>
      <c r="D83" s="127"/>
      <c r="E83" s="127"/>
      <c r="F83" s="127"/>
      <c r="G83" s="51"/>
    </row>
    <row r="84" spans="1:7" x14ac:dyDescent="0.3">
      <c r="A84" s="51" t="s">
        <v>557</v>
      </c>
      <c r="B84" s="68" t="s">
        <v>319</v>
      </c>
      <c r="C84" s="127"/>
      <c r="D84" s="127"/>
      <c r="E84" s="127"/>
      <c r="F84" s="127"/>
      <c r="G84" s="51"/>
    </row>
    <row r="85" spans="1:7" x14ac:dyDescent="0.3">
      <c r="A85" s="51" t="s">
        <v>558</v>
      </c>
      <c r="B85" s="68" t="s">
        <v>321</v>
      </c>
      <c r="C85" s="127"/>
      <c r="D85" s="127"/>
      <c r="E85" s="127"/>
      <c r="F85" s="127"/>
      <c r="G85" s="51"/>
    </row>
    <row r="86" spans="1:7" x14ac:dyDescent="0.3">
      <c r="A86" s="51" t="s">
        <v>559</v>
      </c>
      <c r="B86" s="68" t="s">
        <v>323</v>
      </c>
      <c r="C86" s="127"/>
      <c r="D86" s="127"/>
      <c r="E86" s="127"/>
      <c r="F86" s="127"/>
      <c r="G86" s="51"/>
    </row>
    <row r="87" spans="1:7" x14ac:dyDescent="0.3">
      <c r="A87" s="51" t="s">
        <v>560</v>
      </c>
      <c r="B87" s="68" t="s">
        <v>136</v>
      </c>
      <c r="C87" s="127"/>
      <c r="D87" s="127"/>
      <c r="E87" s="127"/>
      <c r="F87" s="127"/>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3070</v>
      </c>
      <c r="C99" s="227">
        <f>SUM(C100:C148)</f>
        <v>1</v>
      </c>
      <c r="D99" s="227">
        <f>SUM(D100:D148)</f>
        <v>0</v>
      </c>
      <c r="E99" s="227"/>
      <c r="F99" s="227">
        <f>SUM(F100:F148)</f>
        <v>1</v>
      </c>
      <c r="G99" s="51"/>
    </row>
    <row r="100" spans="1:7" x14ac:dyDescent="0.3">
      <c r="A100" s="51" t="s">
        <v>573</v>
      </c>
      <c r="B100" s="68" t="s">
        <v>3100</v>
      </c>
      <c r="C100" s="127">
        <v>5.1851188384090252E-3</v>
      </c>
      <c r="D100" s="127"/>
      <c r="E100" s="127"/>
      <c r="F100" s="127">
        <f>C100</f>
        <v>5.1851188384090252E-3</v>
      </c>
      <c r="G100" s="51"/>
    </row>
    <row r="101" spans="1:7" x14ac:dyDescent="0.3">
      <c r="A101" s="51" t="s">
        <v>574</v>
      </c>
      <c r="B101" s="68" t="s">
        <v>3101</v>
      </c>
      <c r="C101" s="127">
        <v>0.2326594730906241</v>
      </c>
      <c r="D101" s="127"/>
      <c r="E101" s="127"/>
      <c r="F101" s="127">
        <f t="shared" ref="F101:F113" si="1">C101</f>
        <v>0.2326594730906241</v>
      </c>
      <c r="G101" s="51"/>
    </row>
    <row r="102" spans="1:7" x14ac:dyDescent="0.3">
      <c r="A102" s="51" t="s">
        <v>575</v>
      </c>
      <c r="B102" s="68" t="s">
        <v>3102</v>
      </c>
      <c r="C102" s="127">
        <v>1.7068674193715022E-2</v>
      </c>
      <c r="D102" s="127"/>
      <c r="E102" s="127"/>
      <c r="F102" s="127">
        <f t="shared" si="1"/>
        <v>1.7068674193715022E-2</v>
      </c>
      <c r="G102" s="51"/>
    </row>
    <row r="103" spans="1:7" x14ac:dyDescent="0.3">
      <c r="A103" s="51" t="s">
        <v>576</v>
      </c>
      <c r="B103" s="68" t="s">
        <v>3103</v>
      </c>
      <c r="C103" s="127">
        <v>2.0712285102877253E-3</v>
      </c>
      <c r="D103" s="127"/>
      <c r="E103" s="127"/>
      <c r="F103" s="127">
        <f t="shared" si="1"/>
        <v>2.0712285102877253E-3</v>
      </c>
      <c r="G103" s="51"/>
    </row>
    <row r="104" spans="1:7" x14ac:dyDescent="0.3">
      <c r="A104" s="51" t="s">
        <v>577</v>
      </c>
      <c r="B104" s="68" t="s">
        <v>3104</v>
      </c>
      <c r="C104" s="127">
        <v>0.55950549345528955</v>
      </c>
      <c r="D104" s="127"/>
      <c r="E104" s="127"/>
      <c r="F104" s="127">
        <f t="shared" si="1"/>
        <v>0.55950549345528955</v>
      </c>
      <c r="G104" s="51"/>
    </row>
    <row r="105" spans="1:7" x14ac:dyDescent="0.3">
      <c r="A105" s="51" t="s">
        <v>578</v>
      </c>
      <c r="B105" s="68" t="s">
        <v>3105</v>
      </c>
      <c r="C105" s="127">
        <v>4.9041028724154702E-3</v>
      </c>
      <c r="D105" s="127"/>
      <c r="E105" s="127"/>
      <c r="F105" s="127">
        <f t="shared" si="1"/>
        <v>4.9041028724154702E-3</v>
      </c>
      <c r="G105" s="51"/>
    </row>
    <row r="106" spans="1:7" x14ac:dyDescent="0.3">
      <c r="A106" s="51" t="s">
        <v>579</v>
      </c>
      <c r="B106" s="68" t="s">
        <v>3106</v>
      </c>
      <c r="C106" s="127">
        <v>7.7116706257136618E-4</v>
      </c>
      <c r="D106" s="127"/>
      <c r="E106" s="127"/>
      <c r="F106" s="127">
        <f t="shared" si="1"/>
        <v>7.7116706257136618E-4</v>
      </c>
      <c r="G106" s="51"/>
    </row>
    <row r="107" spans="1:7" x14ac:dyDescent="0.3">
      <c r="A107" s="51" t="s">
        <v>580</v>
      </c>
      <c r="B107" s="68" t="s">
        <v>3107</v>
      </c>
      <c r="C107" s="127">
        <v>1.4349861745080912E-3</v>
      </c>
      <c r="D107" s="127"/>
      <c r="E107" s="127"/>
      <c r="F107" s="127">
        <f t="shared" si="1"/>
        <v>1.4349861745080912E-3</v>
      </c>
      <c r="G107" s="51"/>
    </row>
    <row r="108" spans="1:7" x14ac:dyDescent="0.3">
      <c r="A108" s="51" t="s">
        <v>581</v>
      </c>
      <c r="B108" s="68" t="s">
        <v>3108</v>
      </c>
      <c r="C108" s="127">
        <v>7.2495612670035098E-2</v>
      </c>
      <c r="D108" s="127"/>
      <c r="E108" s="127"/>
      <c r="F108" s="127">
        <f t="shared" si="1"/>
        <v>7.2495612670035098E-2</v>
      </c>
      <c r="G108" s="51"/>
    </row>
    <row r="109" spans="1:7" x14ac:dyDescent="0.3">
      <c r="A109" s="51" t="s">
        <v>582</v>
      </c>
      <c r="B109" s="68" t="s">
        <v>3109</v>
      </c>
      <c r="C109" s="127">
        <v>1.4841644669356118E-2</v>
      </c>
      <c r="D109" s="127"/>
      <c r="E109" s="127"/>
      <c r="F109" s="127">
        <f t="shared" si="1"/>
        <v>1.4841644669356118E-2</v>
      </c>
      <c r="G109" s="51"/>
    </row>
    <row r="110" spans="1:7" x14ac:dyDescent="0.3">
      <c r="A110" s="51" t="s">
        <v>583</v>
      </c>
      <c r="B110" s="68" t="s">
        <v>3110</v>
      </c>
      <c r="C110" s="127">
        <v>9.6128915945517309E-3</v>
      </c>
      <c r="D110" s="127"/>
      <c r="E110" s="127"/>
      <c r="F110" s="127">
        <f t="shared" si="1"/>
        <v>9.6128915945517309E-3</v>
      </c>
      <c r="G110" s="51"/>
    </row>
    <row r="111" spans="1:7" x14ac:dyDescent="0.3">
      <c r="A111" s="51" t="s">
        <v>584</v>
      </c>
      <c r="B111" s="68" t="s">
        <v>3111</v>
      </c>
      <c r="C111" s="127">
        <v>8.7111223780112039E-3</v>
      </c>
      <c r="D111" s="127"/>
      <c r="E111" s="127"/>
      <c r="F111" s="127">
        <f t="shared" si="1"/>
        <v>8.7111223780112039E-3</v>
      </c>
      <c r="G111" s="51"/>
    </row>
    <row r="112" spans="1:7" x14ac:dyDescent="0.3">
      <c r="A112" s="51" t="s">
        <v>585</v>
      </c>
      <c r="B112" s="68" t="s">
        <v>3112</v>
      </c>
      <c r="C112" s="127">
        <v>5.5358854838303037E-2</v>
      </c>
      <c r="D112" s="127"/>
      <c r="E112" s="127"/>
      <c r="F112" s="127">
        <f t="shared" si="1"/>
        <v>5.5358854838303037E-2</v>
      </c>
      <c r="G112" s="51"/>
    </row>
    <row r="113" spans="1:7" x14ac:dyDescent="0.3">
      <c r="A113" s="51" t="s">
        <v>586</v>
      </c>
      <c r="B113" s="68" t="s">
        <v>3113</v>
      </c>
      <c r="C113" s="127">
        <v>1.5379629651922378E-2</v>
      </c>
      <c r="D113" s="127"/>
      <c r="E113" s="127"/>
      <c r="F113" s="127">
        <f t="shared" si="1"/>
        <v>1.5379629651922378E-2</v>
      </c>
      <c r="G113" s="51"/>
    </row>
    <row r="114" spans="1:7" x14ac:dyDescent="0.3">
      <c r="A114" s="51" t="s">
        <v>587</v>
      </c>
      <c r="B114" s="68"/>
      <c r="C114" s="127"/>
      <c r="D114" s="127"/>
      <c r="E114" s="127"/>
      <c r="F114" s="127"/>
      <c r="G114" s="51"/>
    </row>
    <row r="115" spans="1:7" x14ac:dyDescent="0.3">
      <c r="A115" s="51" t="s">
        <v>588</v>
      </c>
      <c r="B115" s="68"/>
      <c r="C115" s="127"/>
      <c r="D115" s="127"/>
      <c r="E115" s="127"/>
      <c r="F115" s="127"/>
      <c r="G115" s="51"/>
    </row>
    <row r="116" spans="1:7" x14ac:dyDescent="0.3">
      <c r="A116" s="51" t="s">
        <v>589</v>
      </c>
      <c r="B116" s="68"/>
      <c r="C116" s="127"/>
      <c r="D116" s="127"/>
      <c r="E116" s="127"/>
      <c r="F116" s="127"/>
      <c r="G116" s="51"/>
    </row>
    <row r="117" spans="1:7" x14ac:dyDescent="0.3">
      <c r="A117" s="51" t="s">
        <v>590</v>
      </c>
      <c r="B117" s="68"/>
      <c r="C117" s="127"/>
      <c r="D117" s="127"/>
      <c r="E117" s="127"/>
      <c r="F117" s="127"/>
      <c r="G117" s="51"/>
    </row>
    <row r="118" spans="1:7" x14ac:dyDescent="0.3">
      <c r="A118" s="51" t="s">
        <v>591</v>
      </c>
      <c r="B118" s="68"/>
      <c r="C118" s="127"/>
      <c r="D118" s="127"/>
      <c r="E118" s="127"/>
      <c r="F118" s="127"/>
      <c r="G118" s="51"/>
    </row>
    <row r="119" spans="1:7" x14ac:dyDescent="0.3">
      <c r="A119" s="51" t="s">
        <v>592</v>
      </c>
      <c r="B119" s="68"/>
      <c r="C119" s="127"/>
      <c r="D119" s="127"/>
      <c r="E119" s="127"/>
      <c r="F119" s="127"/>
      <c r="G119" s="51"/>
    </row>
    <row r="120" spans="1:7" x14ac:dyDescent="0.3">
      <c r="A120" s="51" t="s">
        <v>593</v>
      </c>
      <c r="B120" s="68"/>
      <c r="C120" s="127"/>
      <c r="D120" s="127"/>
      <c r="E120" s="127"/>
      <c r="F120" s="127"/>
      <c r="G120" s="51"/>
    </row>
    <row r="121" spans="1:7" x14ac:dyDescent="0.3">
      <c r="A121" s="51" t="s">
        <v>594</v>
      </c>
      <c r="B121" s="68"/>
      <c r="C121" s="127"/>
      <c r="D121" s="127"/>
      <c r="E121" s="127"/>
      <c r="F121" s="127"/>
      <c r="G121" s="51"/>
    </row>
    <row r="122" spans="1:7" x14ac:dyDescent="0.3">
      <c r="A122" s="51" t="s">
        <v>595</v>
      </c>
      <c r="B122" s="68"/>
      <c r="C122" s="127"/>
      <c r="D122" s="127"/>
      <c r="E122" s="127"/>
      <c r="F122" s="127"/>
      <c r="G122" s="51"/>
    </row>
    <row r="123" spans="1:7" x14ac:dyDescent="0.3">
      <c r="A123" s="51" t="s">
        <v>596</v>
      </c>
      <c r="B123" s="68"/>
      <c r="C123" s="127"/>
      <c r="D123" s="127"/>
      <c r="E123" s="127"/>
      <c r="F123" s="127"/>
      <c r="G123" s="51"/>
    </row>
    <row r="124" spans="1:7" x14ac:dyDescent="0.3">
      <c r="A124" s="51" t="s">
        <v>597</v>
      </c>
      <c r="B124" s="68"/>
      <c r="C124" s="127"/>
      <c r="D124" s="127"/>
      <c r="E124" s="127"/>
      <c r="F124" s="127"/>
      <c r="G124" s="51"/>
    </row>
    <row r="125" spans="1:7" x14ac:dyDescent="0.3">
      <c r="A125" s="51" t="s">
        <v>598</v>
      </c>
      <c r="B125" s="68"/>
      <c r="C125" s="127"/>
      <c r="D125" s="127"/>
      <c r="E125" s="127"/>
      <c r="F125" s="127"/>
      <c r="G125" s="51"/>
    </row>
    <row r="126" spans="1:7" x14ac:dyDescent="0.3">
      <c r="A126" s="51" t="s">
        <v>599</v>
      </c>
      <c r="B126" s="68"/>
      <c r="C126" s="127"/>
      <c r="D126" s="127"/>
      <c r="E126" s="127"/>
      <c r="F126" s="127"/>
      <c r="G126" s="51"/>
    </row>
    <row r="127" spans="1:7" x14ac:dyDescent="0.3">
      <c r="A127" s="51" t="s">
        <v>600</v>
      </c>
      <c r="B127" s="68"/>
      <c r="C127" s="127"/>
      <c r="D127" s="127"/>
      <c r="E127" s="127"/>
      <c r="F127" s="127"/>
      <c r="G127" s="51"/>
    </row>
    <row r="128" spans="1:7" x14ac:dyDescent="0.3">
      <c r="A128" s="51" t="s">
        <v>601</v>
      </c>
      <c r="B128" s="68"/>
      <c r="C128" s="127"/>
      <c r="D128" s="127"/>
      <c r="E128" s="127"/>
      <c r="F128" s="127"/>
      <c r="G128" s="51"/>
    </row>
    <row r="129" spans="1:7" x14ac:dyDescent="0.3">
      <c r="A129" s="51" t="s">
        <v>602</v>
      </c>
      <c r="B129" s="68"/>
      <c r="C129" s="127"/>
      <c r="D129" s="127"/>
      <c r="E129" s="127"/>
      <c r="F129" s="127"/>
      <c r="G129" s="51"/>
    </row>
    <row r="130" spans="1:7" x14ac:dyDescent="0.3">
      <c r="A130" s="51" t="s">
        <v>1519</v>
      </c>
      <c r="B130" s="68"/>
      <c r="C130" s="127"/>
      <c r="D130" s="127"/>
      <c r="E130" s="127"/>
      <c r="F130" s="127"/>
      <c r="G130" s="51"/>
    </row>
    <row r="131" spans="1:7" x14ac:dyDescent="0.3">
      <c r="A131" s="51" t="s">
        <v>1520</v>
      </c>
      <c r="B131" s="68"/>
      <c r="C131" s="127"/>
      <c r="D131" s="127"/>
      <c r="E131" s="127"/>
      <c r="F131" s="127"/>
      <c r="G131" s="51"/>
    </row>
    <row r="132" spans="1:7" x14ac:dyDescent="0.3">
      <c r="A132" s="51" t="s">
        <v>1521</v>
      </c>
      <c r="B132" s="68"/>
      <c r="C132" s="127"/>
      <c r="D132" s="127"/>
      <c r="E132" s="127"/>
      <c r="F132" s="127"/>
      <c r="G132" s="51"/>
    </row>
    <row r="133" spans="1:7" x14ac:dyDescent="0.3">
      <c r="A133" s="51" t="s">
        <v>1522</v>
      </c>
      <c r="B133" s="68"/>
      <c r="C133" s="127"/>
      <c r="D133" s="127"/>
      <c r="E133" s="127"/>
      <c r="F133" s="127"/>
      <c r="G133" s="51"/>
    </row>
    <row r="134" spans="1:7" x14ac:dyDescent="0.3">
      <c r="A134" s="51" t="s">
        <v>1523</v>
      </c>
      <c r="B134" s="68"/>
      <c r="C134" s="127"/>
      <c r="D134" s="127"/>
      <c r="E134" s="127"/>
      <c r="F134" s="127"/>
      <c r="G134" s="51"/>
    </row>
    <row r="135" spans="1:7" x14ac:dyDescent="0.3">
      <c r="A135" s="51" t="s">
        <v>1524</v>
      </c>
      <c r="B135" s="68"/>
      <c r="C135" s="127"/>
      <c r="D135" s="127"/>
      <c r="E135" s="127"/>
      <c r="F135" s="127"/>
      <c r="G135" s="51"/>
    </row>
    <row r="136" spans="1:7" x14ac:dyDescent="0.3">
      <c r="A136" s="51" t="s">
        <v>1525</v>
      </c>
      <c r="B136" s="68"/>
      <c r="C136" s="127"/>
      <c r="D136" s="127"/>
      <c r="E136" s="127"/>
      <c r="F136" s="127"/>
      <c r="G136" s="51"/>
    </row>
    <row r="137" spans="1:7" x14ac:dyDescent="0.3">
      <c r="A137" s="51" t="s">
        <v>1526</v>
      </c>
      <c r="B137" s="68"/>
      <c r="C137" s="127"/>
      <c r="D137" s="127"/>
      <c r="E137" s="127"/>
      <c r="F137" s="127"/>
      <c r="G137" s="51"/>
    </row>
    <row r="138" spans="1:7" x14ac:dyDescent="0.3">
      <c r="A138" s="51" t="s">
        <v>1527</v>
      </c>
      <c r="B138" s="68"/>
      <c r="C138" s="127"/>
      <c r="D138" s="127"/>
      <c r="E138" s="127"/>
      <c r="F138" s="127"/>
      <c r="G138" s="51"/>
    </row>
    <row r="139" spans="1:7" x14ac:dyDescent="0.3">
      <c r="A139" s="51" t="s">
        <v>1528</v>
      </c>
      <c r="B139" s="68"/>
      <c r="C139" s="127"/>
      <c r="D139" s="127"/>
      <c r="E139" s="127"/>
      <c r="F139" s="127"/>
      <c r="G139" s="51"/>
    </row>
    <row r="140" spans="1:7" x14ac:dyDescent="0.3">
      <c r="A140" s="51" t="s">
        <v>1529</v>
      </c>
      <c r="B140" s="68"/>
      <c r="C140" s="127"/>
      <c r="D140" s="127"/>
      <c r="E140" s="127"/>
      <c r="F140" s="127"/>
      <c r="G140" s="51"/>
    </row>
    <row r="141" spans="1:7" x14ac:dyDescent="0.3">
      <c r="A141" s="51" t="s">
        <v>1530</v>
      </c>
      <c r="B141" s="68"/>
      <c r="C141" s="127"/>
      <c r="D141" s="127"/>
      <c r="E141" s="127"/>
      <c r="F141" s="127"/>
      <c r="G141" s="51"/>
    </row>
    <row r="142" spans="1:7" x14ac:dyDescent="0.3">
      <c r="A142" s="51" t="s">
        <v>1531</v>
      </c>
      <c r="B142" s="68"/>
      <c r="C142" s="127"/>
      <c r="D142" s="127"/>
      <c r="E142" s="127"/>
      <c r="F142" s="127"/>
      <c r="G142" s="51"/>
    </row>
    <row r="143" spans="1:7" x14ac:dyDescent="0.3">
      <c r="A143" s="51" t="s">
        <v>1532</v>
      </c>
      <c r="B143" s="68"/>
      <c r="C143" s="127"/>
      <c r="D143" s="127"/>
      <c r="E143" s="127"/>
      <c r="F143" s="127"/>
      <c r="G143" s="51"/>
    </row>
    <row r="144" spans="1:7" x14ac:dyDescent="0.3">
      <c r="A144" s="51" t="s">
        <v>1533</v>
      </c>
      <c r="B144" s="68"/>
      <c r="C144" s="127"/>
      <c r="D144" s="127"/>
      <c r="E144" s="127"/>
      <c r="F144" s="127"/>
      <c r="G144" s="51"/>
    </row>
    <row r="145" spans="1:7" x14ac:dyDescent="0.3">
      <c r="A145" s="51" t="s">
        <v>1534</v>
      </c>
      <c r="B145" s="68"/>
      <c r="C145" s="127"/>
      <c r="D145" s="127"/>
      <c r="E145" s="127"/>
      <c r="F145" s="127"/>
      <c r="G145" s="51"/>
    </row>
    <row r="146" spans="1:7" x14ac:dyDescent="0.3">
      <c r="A146" s="51" t="s">
        <v>1535</v>
      </c>
      <c r="B146" s="68"/>
      <c r="C146" s="127"/>
      <c r="D146" s="127"/>
      <c r="E146" s="127"/>
      <c r="F146" s="127"/>
      <c r="G146" s="51"/>
    </row>
    <row r="147" spans="1:7" x14ac:dyDescent="0.3">
      <c r="A147" s="51" t="s">
        <v>1536</v>
      </c>
      <c r="B147" s="68"/>
      <c r="C147" s="127"/>
      <c r="D147" s="127"/>
      <c r="E147" s="127"/>
      <c r="F147" s="127"/>
      <c r="G147" s="51"/>
    </row>
    <row r="148" spans="1:7" x14ac:dyDescent="0.3">
      <c r="A148" s="51" t="s">
        <v>1537</v>
      </c>
      <c r="B148" s="68"/>
      <c r="C148" s="127"/>
      <c r="D148" s="127"/>
      <c r="E148" s="127"/>
      <c r="F148" s="127"/>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v>0.99853564505131132</v>
      </c>
      <c r="D150" s="127"/>
      <c r="E150" s="128"/>
      <c r="F150" s="127"/>
    </row>
    <row r="151" spans="1:7" x14ac:dyDescent="0.3">
      <c r="A151" s="51" t="s">
        <v>606</v>
      </c>
      <c r="B151" s="51" t="s">
        <v>607</v>
      </c>
      <c r="C151" s="127">
        <v>1.464354948688584E-3</v>
      </c>
      <c r="D151" s="127"/>
      <c r="E151" s="128"/>
      <c r="F151" s="127"/>
    </row>
    <row r="152" spans="1:7" x14ac:dyDescent="0.3">
      <c r="A152" s="51" t="s">
        <v>608</v>
      </c>
      <c r="B152" s="51" t="s">
        <v>136</v>
      </c>
      <c r="C152" s="127">
        <v>0</v>
      </c>
      <c r="D152" s="127"/>
      <c r="E152" s="128"/>
      <c r="F152" s="127"/>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v>0.99893195103535271</v>
      </c>
      <c r="D160" s="127"/>
      <c r="E160" s="128"/>
      <c r="F160" s="127"/>
    </row>
    <row r="161" spans="1:7" x14ac:dyDescent="0.3">
      <c r="A161" s="51" t="s">
        <v>618</v>
      </c>
      <c r="B161" s="51" t="s">
        <v>619</v>
      </c>
      <c r="C161" s="127">
        <v>1.0680489646202446E-3</v>
      </c>
      <c r="D161" s="127"/>
      <c r="E161" s="128"/>
      <c r="F161" s="127"/>
    </row>
    <row r="162" spans="1:7" x14ac:dyDescent="0.3">
      <c r="A162" s="51" t="s">
        <v>620</v>
      </c>
      <c r="B162" s="51" t="s">
        <v>136</v>
      </c>
      <c r="C162" s="127">
        <v>2.708944180085382E-14</v>
      </c>
      <c r="D162" s="127"/>
      <c r="E162" s="128"/>
      <c r="F162" s="127"/>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v>1.5067408757144806E-2</v>
      </c>
      <c r="D170" s="127"/>
      <c r="E170" s="128"/>
      <c r="F170" s="127"/>
    </row>
    <row r="171" spans="1:7" x14ac:dyDescent="0.3">
      <c r="A171" s="51" t="s">
        <v>630</v>
      </c>
      <c r="B171" s="47" t="s">
        <v>3048</v>
      </c>
      <c r="C171" s="127">
        <v>6.3987930611845475E-2</v>
      </c>
      <c r="D171" s="127"/>
      <c r="E171" s="128"/>
      <c r="F171" s="127"/>
    </row>
    <row r="172" spans="1:7" x14ac:dyDescent="0.3">
      <c r="A172" s="51" t="s">
        <v>631</v>
      </c>
      <c r="B172" s="47" t="s">
        <v>3049</v>
      </c>
      <c r="C172" s="127">
        <v>0.12684375085508914</v>
      </c>
      <c r="D172" s="127"/>
      <c r="E172" s="127"/>
      <c r="F172" s="127"/>
    </row>
    <row r="173" spans="1:7" x14ac:dyDescent="0.3">
      <c r="A173" s="51" t="s">
        <v>632</v>
      </c>
      <c r="B173" s="47" t="s">
        <v>3050</v>
      </c>
      <c r="C173" s="127">
        <v>0.25723485571542942</v>
      </c>
      <c r="D173" s="127"/>
      <c r="E173" s="127"/>
      <c r="F173" s="127"/>
    </row>
    <row r="174" spans="1:7" x14ac:dyDescent="0.3">
      <c r="A174" s="51" t="s">
        <v>633</v>
      </c>
      <c r="B174" s="47" t="s">
        <v>3051</v>
      </c>
      <c r="C174" s="127">
        <v>0.53686605406049115</v>
      </c>
      <c r="D174" s="127"/>
      <c r="E174" s="127"/>
      <c r="F174" s="127"/>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v>0</v>
      </c>
      <c r="D180" s="184"/>
      <c r="E180" s="128"/>
      <c r="F180" s="184"/>
    </row>
    <row r="181" spans="1:7" outlineLevel="1" x14ac:dyDescent="0.3">
      <c r="A181" s="51" t="s">
        <v>2662</v>
      </c>
      <c r="B181" s="121" t="s">
        <v>2661</v>
      </c>
      <c r="C181" s="184"/>
      <c r="D181" s="184"/>
      <c r="E181" s="128"/>
      <c r="F181" s="184"/>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v>61.56350755781753</v>
      </c>
      <c r="D187" s="133">
        <v>199637</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3114</v>
      </c>
      <c r="C190" s="132">
        <v>11104.548999370085</v>
      </c>
      <c r="D190" s="230">
        <v>195047</v>
      </c>
      <c r="E190" s="65"/>
      <c r="F190" s="139">
        <f>IF($C$214=0,"",IF(C190="[for completion]","",IF(C190="","",C190/$C$214)))</f>
        <v>0.90351742814150138</v>
      </c>
      <c r="G190" s="139">
        <f>IF($D$214=0,"",IF(D190="[for completion]","",IF(D190="","",D190/$D$214)))</f>
        <v>0.97700827001006829</v>
      </c>
    </row>
    <row r="191" spans="1:7" x14ac:dyDescent="0.3">
      <c r="A191" s="51" t="s">
        <v>652</v>
      </c>
      <c r="B191" s="68" t="s">
        <v>3115</v>
      </c>
      <c r="C191" s="230">
        <v>1118.6891329200012</v>
      </c>
      <c r="D191" s="230">
        <v>4436</v>
      </c>
      <c r="E191" s="65"/>
      <c r="F191" s="139">
        <f t="shared" ref="F191:F213" si="2">IF($C$214=0,"",IF(C191="[for completion]","",IF(C191="","",C191/$C$214)))</f>
        <v>9.1021718065547874E-2</v>
      </c>
      <c r="G191" s="139">
        <f t="shared" ref="G191:G213" si="3">IF($D$214=0,"",IF(D191="[for completion]","",IF(D191="","",D191/$D$214)))</f>
        <v>2.222032989876626E-2</v>
      </c>
    </row>
    <row r="192" spans="1:7" x14ac:dyDescent="0.3">
      <c r="A192" s="51" t="s">
        <v>653</v>
      </c>
      <c r="B192" s="68" t="s">
        <v>3116</v>
      </c>
      <c r="C192" s="230">
        <v>67.115826030000008</v>
      </c>
      <c r="D192" s="230">
        <v>154</v>
      </c>
      <c r="E192" s="65"/>
      <c r="F192" s="139">
        <f t="shared" si="2"/>
        <v>5.4608537929507909E-3</v>
      </c>
      <c r="G192" s="139">
        <f t="shared" si="3"/>
        <v>7.7140009116546536E-4</v>
      </c>
    </row>
    <row r="193" spans="1:7" x14ac:dyDescent="0.3">
      <c r="A193" s="51" t="s">
        <v>654</v>
      </c>
      <c r="B193" s="68" t="s">
        <v>3117</v>
      </c>
      <c r="C193" s="230">
        <v>0</v>
      </c>
      <c r="D193" s="230">
        <v>0</v>
      </c>
      <c r="E193" s="65"/>
      <c r="F193" s="139">
        <f t="shared" si="2"/>
        <v>0</v>
      </c>
      <c r="G193" s="139">
        <f t="shared" si="3"/>
        <v>0</v>
      </c>
    </row>
    <row r="194" spans="1:7" x14ac:dyDescent="0.3">
      <c r="A194" s="51" t="s">
        <v>655</v>
      </c>
      <c r="B194" s="68" t="s">
        <v>3118</v>
      </c>
      <c r="C194" s="230">
        <v>0</v>
      </c>
      <c r="D194" s="230">
        <v>0</v>
      </c>
      <c r="E194" s="65"/>
      <c r="F194" s="139">
        <f t="shared" si="2"/>
        <v>0</v>
      </c>
      <c r="G194" s="139">
        <f t="shared" si="3"/>
        <v>0</v>
      </c>
    </row>
    <row r="195" spans="1:7" x14ac:dyDescent="0.3">
      <c r="A195" s="51" t="s">
        <v>656</v>
      </c>
      <c r="B195" s="68" t="s">
        <v>3119</v>
      </c>
      <c r="C195" s="230">
        <v>0</v>
      </c>
      <c r="D195" s="230">
        <v>0</v>
      </c>
      <c r="E195" s="65"/>
      <c r="F195" s="139">
        <f t="shared" si="2"/>
        <v>0</v>
      </c>
      <c r="G195" s="139">
        <f t="shared" si="3"/>
        <v>0</v>
      </c>
    </row>
    <row r="196" spans="1:7" x14ac:dyDescent="0.3">
      <c r="A196" s="51" t="s">
        <v>657</v>
      </c>
      <c r="B196" s="68"/>
      <c r="C196" s="132"/>
      <c r="D196" s="133"/>
      <c r="E196" s="65"/>
      <c r="F196" s="139" t="str">
        <f t="shared" si="2"/>
        <v/>
      </c>
      <c r="G196" s="139" t="str">
        <f t="shared" si="3"/>
        <v/>
      </c>
    </row>
    <row r="197" spans="1:7" x14ac:dyDescent="0.3">
      <c r="A197" s="51" t="s">
        <v>658</v>
      </c>
      <c r="B197" s="68"/>
      <c r="C197" s="132"/>
      <c r="D197" s="133"/>
      <c r="E197" s="65"/>
      <c r="F197" s="139" t="str">
        <f t="shared" si="2"/>
        <v/>
      </c>
      <c r="G197" s="139" t="str">
        <f t="shared" si="3"/>
        <v/>
      </c>
    </row>
    <row r="198" spans="1:7" x14ac:dyDescent="0.3">
      <c r="A198" s="51" t="s">
        <v>659</v>
      </c>
      <c r="B198" s="68"/>
      <c r="C198" s="132"/>
      <c r="D198" s="133"/>
      <c r="E198" s="65"/>
      <c r="F198" s="139" t="str">
        <f t="shared" si="2"/>
        <v/>
      </c>
      <c r="G198" s="139" t="str">
        <f t="shared" si="3"/>
        <v/>
      </c>
    </row>
    <row r="199" spans="1:7" x14ac:dyDescent="0.3">
      <c r="A199" s="51" t="s">
        <v>660</v>
      </c>
      <c r="B199" s="68"/>
      <c r="C199" s="132"/>
      <c r="D199" s="133"/>
      <c r="E199" s="68"/>
      <c r="F199" s="139" t="str">
        <f t="shared" si="2"/>
        <v/>
      </c>
      <c r="G199" s="139" t="str">
        <f t="shared" si="3"/>
        <v/>
      </c>
    </row>
    <row r="200" spans="1:7" x14ac:dyDescent="0.3">
      <c r="A200" s="51" t="s">
        <v>661</v>
      </c>
      <c r="B200" s="68"/>
      <c r="C200" s="132"/>
      <c r="D200" s="133"/>
      <c r="E200" s="68"/>
      <c r="F200" s="139" t="str">
        <f t="shared" si="2"/>
        <v/>
      </c>
      <c r="G200" s="139" t="str">
        <f t="shared" si="3"/>
        <v/>
      </c>
    </row>
    <row r="201" spans="1:7" x14ac:dyDescent="0.3">
      <c r="A201" s="51" t="s">
        <v>662</v>
      </c>
      <c r="B201" s="68"/>
      <c r="C201" s="132"/>
      <c r="D201" s="133"/>
      <c r="E201" s="68"/>
      <c r="F201" s="139" t="str">
        <f t="shared" si="2"/>
        <v/>
      </c>
      <c r="G201" s="139" t="str">
        <f t="shared" si="3"/>
        <v/>
      </c>
    </row>
    <row r="202" spans="1:7" x14ac:dyDescent="0.3">
      <c r="A202" s="51" t="s">
        <v>663</v>
      </c>
      <c r="B202" s="68"/>
      <c r="C202" s="132"/>
      <c r="D202" s="133"/>
      <c r="E202" s="68"/>
      <c r="F202" s="139" t="str">
        <f t="shared" si="2"/>
        <v/>
      </c>
      <c r="G202" s="139" t="str">
        <f t="shared" si="3"/>
        <v/>
      </c>
    </row>
    <row r="203" spans="1:7" x14ac:dyDescent="0.3">
      <c r="A203" s="51" t="s">
        <v>664</v>
      </c>
      <c r="B203" s="68"/>
      <c r="C203" s="132"/>
      <c r="D203" s="133"/>
      <c r="E203" s="68"/>
      <c r="F203" s="139" t="str">
        <f t="shared" si="2"/>
        <v/>
      </c>
      <c r="G203" s="139" t="str">
        <f t="shared" si="3"/>
        <v/>
      </c>
    </row>
    <row r="204" spans="1:7" x14ac:dyDescent="0.3">
      <c r="A204" s="51" t="s">
        <v>665</v>
      </c>
      <c r="B204" s="68"/>
      <c r="C204" s="132"/>
      <c r="D204" s="133"/>
      <c r="E204" s="68"/>
      <c r="F204" s="139" t="str">
        <f t="shared" si="2"/>
        <v/>
      </c>
      <c r="G204" s="139" t="str">
        <f t="shared" si="3"/>
        <v/>
      </c>
    </row>
    <row r="205" spans="1:7" x14ac:dyDescent="0.3">
      <c r="A205" s="51" t="s">
        <v>666</v>
      </c>
      <c r="B205" s="68"/>
      <c r="C205" s="132"/>
      <c r="D205" s="133"/>
      <c r="F205" s="139" t="str">
        <f t="shared" si="2"/>
        <v/>
      </c>
      <c r="G205" s="139" t="str">
        <f t="shared" si="3"/>
        <v/>
      </c>
    </row>
    <row r="206" spans="1:7" x14ac:dyDescent="0.3">
      <c r="A206" s="51" t="s">
        <v>667</v>
      </c>
      <c r="B206" s="68"/>
      <c r="C206" s="132"/>
      <c r="D206" s="133"/>
      <c r="E206" s="121"/>
      <c r="F206" s="139" t="str">
        <f t="shared" si="2"/>
        <v/>
      </c>
      <c r="G206" s="139" t="str">
        <f t="shared" si="3"/>
        <v/>
      </c>
    </row>
    <row r="207" spans="1:7" x14ac:dyDescent="0.3">
      <c r="A207" s="51" t="s">
        <v>668</v>
      </c>
      <c r="B207" s="68"/>
      <c r="C207" s="132"/>
      <c r="D207" s="133"/>
      <c r="E207" s="121"/>
      <c r="F207" s="139" t="str">
        <f t="shared" si="2"/>
        <v/>
      </c>
      <c r="G207" s="139" t="str">
        <f t="shared" si="3"/>
        <v/>
      </c>
    </row>
    <row r="208" spans="1:7" x14ac:dyDescent="0.3">
      <c r="A208" s="51" t="s">
        <v>669</v>
      </c>
      <c r="B208" s="68"/>
      <c r="C208" s="132"/>
      <c r="D208" s="133"/>
      <c r="E208" s="121"/>
      <c r="F208" s="139" t="str">
        <f t="shared" si="2"/>
        <v/>
      </c>
      <c r="G208" s="139" t="str">
        <f t="shared" si="3"/>
        <v/>
      </c>
    </row>
    <row r="209" spans="1:7" x14ac:dyDescent="0.3">
      <c r="A209" s="51" t="s">
        <v>670</v>
      </c>
      <c r="B209" s="68"/>
      <c r="C209" s="132"/>
      <c r="D209" s="133"/>
      <c r="E209" s="121"/>
      <c r="F209" s="139" t="str">
        <f t="shared" si="2"/>
        <v/>
      </c>
      <c r="G209" s="139" t="str">
        <f t="shared" si="3"/>
        <v/>
      </c>
    </row>
    <row r="210" spans="1:7" x14ac:dyDescent="0.3">
      <c r="A210" s="51" t="s">
        <v>671</v>
      </c>
      <c r="B210" s="68"/>
      <c r="C210" s="132"/>
      <c r="D210" s="133"/>
      <c r="E210" s="121"/>
      <c r="F210" s="139" t="str">
        <f t="shared" si="2"/>
        <v/>
      </c>
      <c r="G210" s="139" t="str">
        <f t="shared" si="3"/>
        <v/>
      </c>
    </row>
    <row r="211" spans="1:7" x14ac:dyDescent="0.3">
      <c r="A211" s="51" t="s">
        <v>672</v>
      </c>
      <c r="B211" s="68"/>
      <c r="C211" s="132"/>
      <c r="D211" s="133"/>
      <c r="E211" s="121"/>
      <c r="F211" s="139" t="str">
        <f t="shared" si="2"/>
        <v/>
      </c>
      <c r="G211" s="139" t="str">
        <f t="shared" si="3"/>
        <v/>
      </c>
    </row>
    <row r="212" spans="1:7" x14ac:dyDescent="0.3">
      <c r="A212" s="51" t="s">
        <v>673</v>
      </c>
      <c r="B212" s="68"/>
      <c r="C212" s="132"/>
      <c r="D212" s="133"/>
      <c r="E212" s="121"/>
      <c r="F212" s="139" t="str">
        <f t="shared" si="2"/>
        <v/>
      </c>
      <c r="G212" s="139" t="str">
        <f t="shared" si="3"/>
        <v/>
      </c>
    </row>
    <row r="213" spans="1:7" x14ac:dyDescent="0.3">
      <c r="A213" s="51" t="s">
        <v>674</v>
      </c>
      <c r="B213" s="68"/>
      <c r="C213" s="132"/>
      <c r="D213" s="133"/>
      <c r="E213" s="121"/>
      <c r="F213" s="139" t="str">
        <f t="shared" si="2"/>
        <v/>
      </c>
      <c r="G213" s="139" t="str">
        <f t="shared" si="3"/>
        <v/>
      </c>
    </row>
    <row r="214" spans="1:7" x14ac:dyDescent="0.3">
      <c r="A214" s="51" t="s">
        <v>675</v>
      </c>
      <c r="B214" s="78" t="s">
        <v>138</v>
      </c>
      <c r="C214" s="134">
        <f>SUM(C190:C213)</f>
        <v>12290.353958320085</v>
      </c>
      <c r="D214" s="76">
        <f>SUM(D190:D213)</f>
        <v>199637</v>
      </c>
      <c r="E214" s="121"/>
      <c r="F214" s="148">
        <f>SUM(F190:F213)</f>
        <v>1</v>
      </c>
      <c r="G214" s="148">
        <f>SUM(G190:G213)</f>
        <v>1</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v>0.68149088401564695</v>
      </c>
      <c r="F216" s="147"/>
      <c r="G216" s="147"/>
    </row>
    <row r="217" spans="1:7" x14ac:dyDescent="0.3">
      <c r="F217" s="147"/>
      <c r="G217" s="147"/>
    </row>
    <row r="218" spans="1:7" x14ac:dyDescent="0.3">
      <c r="B218" s="68" t="s">
        <v>679</v>
      </c>
      <c r="F218" s="147"/>
      <c r="G218" s="147"/>
    </row>
    <row r="219" spans="1:7" x14ac:dyDescent="0.3">
      <c r="A219" s="51" t="s">
        <v>680</v>
      </c>
      <c r="B219" s="51" t="s">
        <v>681</v>
      </c>
      <c r="C219" s="132">
        <v>1416.9056666399883</v>
      </c>
      <c r="D219" s="133">
        <v>46844</v>
      </c>
      <c r="F219" s="139">
        <f t="shared" ref="F219:F233" si="4">IF($C$227=0,"",IF(C219="[for completion]","",C219/$C$227))</f>
        <v>0.11528599350719348</v>
      </c>
      <c r="G219" s="139">
        <f t="shared" ref="G219:G233" si="5">IF($D$227=0,"",IF(D219="[for completion]","",D219/$D$227))</f>
        <v>0.23464588227633154</v>
      </c>
    </row>
    <row r="220" spans="1:7" x14ac:dyDescent="0.3">
      <c r="A220" s="51" t="s">
        <v>682</v>
      </c>
      <c r="B220" s="51" t="s">
        <v>683</v>
      </c>
      <c r="C220" s="230">
        <v>1007.4180631800008</v>
      </c>
      <c r="D220" s="232">
        <v>18883</v>
      </c>
      <c r="F220" s="139">
        <f t="shared" si="4"/>
        <v>8.1968189573419573E-2</v>
      </c>
      <c r="G220" s="139">
        <f t="shared" si="5"/>
        <v>9.4586674814788843E-2</v>
      </c>
    </row>
    <row r="221" spans="1:7" x14ac:dyDescent="0.3">
      <c r="A221" s="51" t="s">
        <v>684</v>
      </c>
      <c r="B221" s="51" t="s">
        <v>685</v>
      </c>
      <c r="C221" s="230">
        <v>1354.8842165499987</v>
      </c>
      <c r="D221" s="232">
        <v>22762</v>
      </c>
      <c r="F221" s="139">
        <f t="shared" si="4"/>
        <v>0.11023964168524257</v>
      </c>
      <c r="G221" s="139">
        <f t="shared" si="5"/>
        <v>0.11401694074745664</v>
      </c>
    </row>
    <row r="222" spans="1:7" x14ac:dyDescent="0.3">
      <c r="A222" s="51" t="s">
        <v>686</v>
      </c>
      <c r="B222" s="51" t="s">
        <v>687</v>
      </c>
      <c r="C222" s="230">
        <v>1790.244990930001</v>
      </c>
      <c r="D222" s="232">
        <v>27491</v>
      </c>
      <c r="F222" s="139">
        <f t="shared" si="4"/>
        <v>0.14566260638230757</v>
      </c>
      <c r="G222" s="139">
        <f t="shared" si="5"/>
        <v>0.13770493445603771</v>
      </c>
    </row>
    <row r="223" spans="1:7" x14ac:dyDescent="0.3">
      <c r="A223" s="51" t="s">
        <v>688</v>
      </c>
      <c r="B223" s="51" t="s">
        <v>689</v>
      </c>
      <c r="C223" s="230">
        <v>2364.2618739400073</v>
      </c>
      <c r="D223" s="232">
        <v>32848</v>
      </c>
      <c r="F223" s="139">
        <f t="shared" si="4"/>
        <v>0.19236727290018471</v>
      </c>
      <c r="G223" s="139">
        <f t="shared" si="5"/>
        <v>0.16453863762729354</v>
      </c>
    </row>
    <row r="224" spans="1:7" x14ac:dyDescent="0.3">
      <c r="A224" s="51" t="s">
        <v>690</v>
      </c>
      <c r="B224" s="51" t="s">
        <v>691</v>
      </c>
      <c r="C224" s="230">
        <v>2777.4693025899933</v>
      </c>
      <c r="D224" s="232">
        <v>33928</v>
      </c>
      <c r="F224" s="139">
        <f t="shared" si="4"/>
        <v>0.22598773900321861</v>
      </c>
      <c r="G224" s="139">
        <f t="shared" si="5"/>
        <v>0.16994845644845394</v>
      </c>
    </row>
    <row r="225" spans="1:7" x14ac:dyDescent="0.3">
      <c r="A225" s="51" t="s">
        <v>692</v>
      </c>
      <c r="B225" s="51" t="s">
        <v>693</v>
      </c>
      <c r="C225" s="230">
        <v>1579.1698444900021</v>
      </c>
      <c r="D225" s="232">
        <v>16881</v>
      </c>
      <c r="F225" s="139">
        <f t="shared" si="4"/>
        <v>0.12848855694843339</v>
      </c>
      <c r="G225" s="139">
        <f t="shared" si="5"/>
        <v>8.4558473629637795E-2</v>
      </c>
    </row>
    <row r="226" spans="1:7" x14ac:dyDescent="0.3">
      <c r="A226" s="51" t="s">
        <v>694</v>
      </c>
      <c r="B226" s="51" t="s">
        <v>695</v>
      </c>
      <c r="C226" s="132">
        <v>0</v>
      </c>
      <c r="D226" s="133">
        <v>0</v>
      </c>
      <c r="F226" s="139">
        <f t="shared" si="4"/>
        <v>0</v>
      </c>
      <c r="G226" s="139">
        <f t="shared" si="5"/>
        <v>0</v>
      </c>
    </row>
    <row r="227" spans="1:7" x14ac:dyDescent="0.3">
      <c r="A227" s="51" t="s">
        <v>696</v>
      </c>
      <c r="B227" s="78" t="s">
        <v>138</v>
      </c>
      <c r="C227" s="132">
        <f>SUM(C219:C226)</f>
        <v>12290.353958319993</v>
      </c>
      <c r="D227" s="133">
        <f>SUM(D219:D226)</f>
        <v>199637</v>
      </c>
      <c r="F227" s="127">
        <f>SUM(F219:F226)</f>
        <v>0.99999999999999989</v>
      </c>
      <c r="G227" s="127">
        <f>SUM(G219:G226)</f>
        <v>0.99999999999999989</v>
      </c>
    </row>
    <row r="228" spans="1:7" outlineLevel="1" x14ac:dyDescent="0.3">
      <c r="A228" s="51" t="s">
        <v>697</v>
      </c>
      <c r="B228" s="80" t="s">
        <v>698</v>
      </c>
      <c r="C228" s="132"/>
      <c r="D228" s="133"/>
      <c r="F228" s="139">
        <f t="shared" si="4"/>
        <v>0</v>
      </c>
      <c r="G228" s="139">
        <f t="shared" si="5"/>
        <v>0</v>
      </c>
    </row>
    <row r="229" spans="1:7" outlineLevel="1" x14ac:dyDescent="0.3">
      <c r="A229" s="51" t="s">
        <v>699</v>
      </c>
      <c r="B229" s="80" t="s">
        <v>700</v>
      </c>
      <c r="C229" s="132"/>
      <c r="D229" s="133"/>
      <c r="F229" s="139">
        <f t="shared" si="4"/>
        <v>0</v>
      </c>
      <c r="G229" s="139">
        <f t="shared" si="5"/>
        <v>0</v>
      </c>
    </row>
    <row r="230" spans="1:7" outlineLevel="1" x14ac:dyDescent="0.3">
      <c r="A230" s="51" t="s">
        <v>701</v>
      </c>
      <c r="B230" s="80" t="s">
        <v>702</v>
      </c>
      <c r="C230" s="132"/>
      <c r="D230" s="133"/>
      <c r="F230" s="139">
        <f t="shared" si="4"/>
        <v>0</v>
      </c>
      <c r="G230" s="139">
        <f t="shared" si="5"/>
        <v>0</v>
      </c>
    </row>
    <row r="231" spans="1:7" outlineLevel="1" x14ac:dyDescent="0.3">
      <c r="A231" s="51" t="s">
        <v>703</v>
      </c>
      <c r="B231" s="80" t="s">
        <v>704</v>
      </c>
      <c r="C231" s="132"/>
      <c r="D231" s="133"/>
      <c r="F231" s="139">
        <f t="shared" si="4"/>
        <v>0</v>
      </c>
      <c r="G231" s="139">
        <f t="shared" si="5"/>
        <v>0</v>
      </c>
    </row>
    <row r="232" spans="1:7" outlineLevel="1" x14ac:dyDescent="0.3">
      <c r="A232" s="51" t="s">
        <v>705</v>
      </c>
      <c r="B232" s="80" t="s">
        <v>706</v>
      </c>
      <c r="C232" s="132"/>
      <c r="D232" s="133"/>
      <c r="F232" s="139">
        <f t="shared" si="4"/>
        <v>0</v>
      </c>
      <c r="G232" s="139">
        <f t="shared" si="5"/>
        <v>0</v>
      </c>
    </row>
    <row r="233" spans="1:7" outlineLevel="1" x14ac:dyDescent="0.3">
      <c r="A233" s="51" t="s">
        <v>707</v>
      </c>
      <c r="B233" s="80" t="s">
        <v>708</v>
      </c>
      <c r="C233" s="132"/>
      <c r="D233" s="133"/>
      <c r="F233" s="139">
        <f t="shared" si="4"/>
        <v>0</v>
      </c>
      <c r="G233" s="139">
        <f t="shared" si="5"/>
        <v>0</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v>0.53373915497046909</v>
      </c>
      <c r="F238" s="147"/>
      <c r="G238" s="147"/>
    </row>
    <row r="239" spans="1:7" x14ac:dyDescent="0.3">
      <c r="F239" s="147"/>
      <c r="G239" s="147"/>
    </row>
    <row r="240" spans="1:7" x14ac:dyDescent="0.3">
      <c r="B240" s="68" t="s">
        <v>679</v>
      </c>
      <c r="F240" s="147"/>
      <c r="G240" s="147"/>
    </row>
    <row r="241" spans="1:7" x14ac:dyDescent="0.3">
      <c r="A241" s="51" t="s">
        <v>714</v>
      </c>
      <c r="B241" s="51" t="s">
        <v>681</v>
      </c>
      <c r="C241" s="132">
        <v>3084.4489297099708</v>
      </c>
      <c r="D241" s="133">
        <v>81295</v>
      </c>
      <c r="F241" s="139">
        <f>IF($C$249=0,"",IF(C241="[Mark as ND1 if not relevant]","",C241/$C$249))</f>
        <v>0.25096502022400613</v>
      </c>
      <c r="G241" s="139">
        <f>IF($D$249=0,"",IF(D241="[Mark as ND1 if not relevant]","",D241/$D$249))</f>
        <v>0.40721409357984745</v>
      </c>
    </row>
    <row r="242" spans="1:7" x14ac:dyDescent="0.3">
      <c r="A242" s="51" t="s">
        <v>715</v>
      </c>
      <c r="B242" s="51" t="s">
        <v>683</v>
      </c>
      <c r="C242" s="230">
        <v>2160.9579370499832</v>
      </c>
      <c r="D242" s="232">
        <v>36021</v>
      </c>
      <c r="F242" s="139">
        <f t="shared" ref="F242:F248" si="6">IF($C$249=0,"",IF(C242="[Mark as ND1 if not relevant]","",C242/$C$249))</f>
        <v>0.17582552499125675</v>
      </c>
      <c r="G242" s="139">
        <f t="shared" ref="G242:G248" si="7">IF($D$249=0,"",IF(D242="[Mark as ND1 if not relevant]","",D242/$D$249))</f>
        <v>0.18043248496020275</v>
      </c>
    </row>
    <row r="243" spans="1:7" x14ac:dyDescent="0.3">
      <c r="A243" s="51" t="s">
        <v>716</v>
      </c>
      <c r="B243" s="51" t="s">
        <v>685</v>
      </c>
      <c r="C243" s="230">
        <v>2462.2324407500037</v>
      </c>
      <c r="D243" s="232">
        <v>34756</v>
      </c>
      <c r="F243" s="139">
        <f t="shared" si="6"/>
        <v>0.20033861100340303</v>
      </c>
      <c r="G243" s="139">
        <f t="shared" si="7"/>
        <v>0.17409598421134359</v>
      </c>
    </row>
    <row r="244" spans="1:7" x14ac:dyDescent="0.3">
      <c r="A244" s="51" t="s">
        <v>717</v>
      </c>
      <c r="B244" s="51" t="s">
        <v>687</v>
      </c>
      <c r="C244" s="230">
        <v>2034.7741518400028</v>
      </c>
      <c r="D244" s="232">
        <v>24214</v>
      </c>
      <c r="F244" s="139">
        <f t="shared" si="6"/>
        <v>0.16555862904685151</v>
      </c>
      <c r="G244" s="139">
        <f t="shared" si="7"/>
        <v>0.12129014160701673</v>
      </c>
    </row>
    <row r="245" spans="1:7" x14ac:dyDescent="0.3">
      <c r="A245" s="51" t="s">
        <v>718</v>
      </c>
      <c r="B245" s="51" t="s">
        <v>689</v>
      </c>
      <c r="C245" s="230">
        <v>1324.5699567400031</v>
      </c>
      <c r="D245" s="232">
        <v>13447</v>
      </c>
      <c r="F245" s="139">
        <f t="shared" si="6"/>
        <v>0.10777313340461862</v>
      </c>
      <c r="G245" s="139">
        <f t="shared" si="7"/>
        <v>6.7357253414948137E-2</v>
      </c>
    </row>
    <row r="246" spans="1:7" x14ac:dyDescent="0.3">
      <c r="A246" s="51" t="s">
        <v>719</v>
      </c>
      <c r="B246" s="51" t="s">
        <v>691</v>
      </c>
      <c r="C246" s="230">
        <v>826.22411012000134</v>
      </c>
      <c r="D246" s="232">
        <v>6969</v>
      </c>
      <c r="F246" s="139">
        <f t="shared" si="6"/>
        <v>6.7225412133935042E-2</v>
      </c>
      <c r="G246" s="139">
        <f t="shared" si="7"/>
        <v>3.4908358670987842E-2</v>
      </c>
    </row>
    <row r="247" spans="1:7" x14ac:dyDescent="0.3">
      <c r="A247" s="51" t="s">
        <v>720</v>
      </c>
      <c r="B247" s="51" t="s">
        <v>693</v>
      </c>
      <c r="C247" s="230">
        <v>394.8023874899996</v>
      </c>
      <c r="D247" s="232">
        <v>2923</v>
      </c>
      <c r="F247" s="139">
        <f t="shared" si="6"/>
        <v>3.2122946892244458E-2</v>
      </c>
      <c r="G247" s="139">
        <f t="shared" si="7"/>
        <v>1.4641574457640617E-2</v>
      </c>
    </row>
    <row r="248" spans="1:7" x14ac:dyDescent="0.3">
      <c r="A248" s="51" t="s">
        <v>721</v>
      </c>
      <c r="B248" s="51" t="s">
        <v>695</v>
      </c>
      <c r="C248" s="230">
        <v>2.3440446200293081</v>
      </c>
      <c r="D248" s="230">
        <v>12</v>
      </c>
      <c r="F248" s="139">
        <f t="shared" si="6"/>
        <v>1.9072230368454929E-4</v>
      </c>
      <c r="G248" s="139">
        <f t="shared" si="7"/>
        <v>6.0109098012893405E-5</v>
      </c>
    </row>
    <row r="249" spans="1:7" x14ac:dyDescent="0.3">
      <c r="A249" s="51" t="s">
        <v>722</v>
      </c>
      <c r="B249" s="78" t="s">
        <v>138</v>
      </c>
      <c r="C249" s="132">
        <f>SUM(C241:C248)</f>
        <v>12290.353958319993</v>
      </c>
      <c r="D249" s="133">
        <f>SUM(D241:D248)</f>
        <v>199637</v>
      </c>
      <c r="F249" s="127">
        <f>SUM(F241:F248)</f>
        <v>1</v>
      </c>
      <c r="G249" s="127">
        <f>SUM(G241:G248)</f>
        <v>1</v>
      </c>
    </row>
    <row r="250" spans="1:7" outlineLevel="1" x14ac:dyDescent="0.3">
      <c r="A250" s="51" t="s">
        <v>723</v>
      </c>
      <c r="B250" s="80" t="s">
        <v>698</v>
      </c>
      <c r="C250" s="132"/>
      <c r="D250" s="133"/>
      <c r="F250" s="139">
        <f t="shared" ref="F250:F255" si="8">IF($C$249=0,"",IF(C250="[for completion]","",C250/$C$249))</f>
        <v>0</v>
      </c>
      <c r="G250" s="139">
        <f t="shared" ref="G250:G255" si="9">IF($D$249=0,"",IF(D250="[for completion]","",D250/$D$249))</f>
        <v>0</v>
      </c>
    </row>
    <row r="251" spans="1:7" outlineLevel="1" x14ac:dyDescent="0.3">
      <c r="A251" s="51" t="s">
        <v>724</v>
      </c>
      <c r="B251" s="80" t="s">
        <v>700</v>
      </c>
      <c r="C251" s="132"/>
      <c r="D251" s="133"/>
      <c r="F251" s="139">
        <f t="shared" si="8"/>
        <v>0</v>
      </c>
      <c r="G251" s="139">
        <f t="shared" si="9"/>
        <v>0</v>
      </c>
    </row>
    <row r="252" spans="1:7" outlineLevel="1" x14ac:dyDescent="0.3">
      <c r="A252" s="51" t="s">
        <v>725</v>
      </c>
      <c r="B252" s="80" t="s">
        <v>702</v>
      </c>
      <c r="C252" s="132"/>
      <c r="D252" s="133"/>
      <c r="F252" s="139">
        <f t="shared" si="8"/>
        <v>0</v>
      </c>
      <c r="G252" s="139">
        <f t="shared" si="9"/>
        <v>0</v>
      </c>
    </row>
    <row r="253" spans="1:7" outlineLevel="1" x14ac:dyDescent="0.3">
      <c r="A253" s="51" t="s">
        <v>726</v>
      </c>
      <c r="B253" s="80" t="s">
        <v>704</v>
      </c>
      <c r="C253" s="132"/>
      <c r="D253" s="133"/>
      <c r="F253" s="139">
        <f t="shared" si="8"/>
        <v>0</v>
      </c>
      <c r="G253" s="139">
        <f t="shared" si="9"/>
        <v>0</v>
      </c>
    </row>
    <row r="254" spans="1:7" outlineLevel="1" x14ac:dyDescent="0.3">
      <c r="A254" s="51" t="s">
        <v>727</v>
      </c>
      <c r="B254" s="80" t="s">
        <v>706</v>
      </c>
      <c r="C254" s="132"/>
      <c r="D254" s="133"/>
      <c r="F254" s="139">
        <f t="shared" si="8"/>
        <v>0</v>
      </c>
      <c r="G254" s="139">
        <f t="shared" si="9"/>
        <v>0</v>
      </c>
    </row>
    <row r="255" spans="1:7" outlineLevel="1" x14ac:dyDescent="0.3">
      <c r="A255" s="51" t="s">
        <v>728</v>
      </c>
      <c r="B255" s="80" t="s">
        <v>708</v>
      </c>
      <c r="C255" s="132"/>
      <c r="D255" s="133"/>
      <c r="F255" s="139">
        <f t="shared" si="8"/>
        <v>0</v>
      </c>
      <c r="G255" s="139">
        <f t="shared" si="9"/>
        <v>0</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v>0.87120485625408495</v>
      </c>
      <c r="E260" s="121"/>
      <c r="F260" s="121"/>
      <c r="G260" s="121"/>
    </row>
    <row r="261" spans="1:14" x14ac:dyDescent="0.3">
      <c r="A261" s="51" t="s">
        <v>735</v>
      </c>
      <c r="B261" s="51" t="s">
        <v>736</v>
      </c>
      <c r="C261" s="127">
        <v>2.9098838511310565E-2</v>
      </c>
      <c r="E261" s="121"/>
      <c r="F261" s="121"/>
    </row>
    <row r="262" spans="1:14" x14ac:dyDescent="0.3">
      <c r="A262" s="51" t="s">
        <v>737</v>
      </c>
      <c r="B262" s="51" t="s">
        <v>738</v>
      </c>
      <c r="C262" s="127">
        <v>9.9683399444377666E-2</v>
      </c>
      <c r="E262" s="121"/>
      <c r="F262" s="121"/>
    </row>
    <row r="263" spans="1:14" x14ac:dyDescent="0.3">
      <c r="A263" s="51" t="s">
        <v>739</v>
      </c>
      <c r="B263" s="51" t="s">
        <v>2205</v>
      </c>
      <c r="C263" s="127">
        <v>1.2905790226865192E-5</v>
      </c>
      <c r="E263" s="121"/>
      <c r="F263" s="121"/>
    </row>
    <row r="264" spans="1:14" x14ac:dyDescent="0.3">
      <c r="A264" s="51" t="s">
        <v>1379</v>
      </c>
      <c r="B264" s="68" t="s">
        <v>1371</v>
      </c>
      <c r="C264" s="127">
        <v>0</v>
      </c>
      <c r="D264" s="65"/>
      <c r="E264" s="65"/>
      <c r="F264" s="83"/>
      <c r="G264" s="83"/>
      <c r="H264" s="49"/>
      <c r="I264" s="51"/>
      <c r="J264" s="51"/>
      <c r="K264" s="51"/>
      <c r="L264" s="49"/>
      <c r="M264" s="49"/>
      <c r="N264" s="49"/>
    </row>
    <row r="265" spans="1:14" x14ac:dyDescent="0.3">
      <c r="A265" s="51" t="s">
        <v>2206</v>
      </c>
      <c r="B265" s="51" t="s">
        <v>136</v>
      </c>
      <c r="C265" s="127">
        <v>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v>0.48662592214614347</v>
      </c>
      <c r="E277" s="49"/>
      <c r="F277" s="49"/>
    </row>
    <row r="278" spans="1:7" x14ac:dyDescent="0.3">
      <c r="A278" s="51" t="s">
        <v>755</v>
      </c>
      <c r="B278" s="51" t="s">
        <v>756</v>
      </c>
      <c r="C278" s="127">
        <v>0.51337407785385658</v>
      </c>
      <c r="E278" s="49"/>
      <c r="F278" s="49"/>
    </row>
    <row r="279" spans="1:7" x14ac:dyDescent="0.3">
      <c r="A279" s="51" t="s">
        <v>757</v>
      </c>
      <c r="B279" s="51" t="s">
        <v>136</v>
      </c>
      <c r="C279" s="127">
        <v>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132"/>
      <c r="D287" s="51"/>
      <c r="E287" s="57"/>
      <c r="F287" s="139" t="str">
        <f>IF($C$305=0,"",IF(C287="[For completion]","",C287/$C$305))</f>
        <v/>
      </c>
      <c r="G287" s="139" t="str">
        <f>IF($D$305=0,"",IF(D287="[For completion]","",D287/$D$305))</f>
        <v/>
      </c>
    </row>
    <row r="288" spans="1:7" customFormat="1" x14ac:dyDescent="0.3">
      <c r="A288" s="51" t="s">
        <v>1978</v>
      </c>
      <c r="B288" s="68" t="s">
        <v>572</v>
      </c>
      <c r="C288" s="132"/>
      <c r="D288" s="51"/>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132"/>
      <c r="D289" s="51"/>
      <c r="E289" s="57"/>
      <c r="F289" s="139" t="str">
        <f t="shared" si="10"/>
        <v/>
      </c>
      <c r="G289" s="139" t="str">
        <f t="shared" si="11"/>
        <v/>
      </c>
    </row>
    <row r="290" spans="1:7" customFormat="1" x14ac:dyDescent="0.3">
      <c r="A290" s="51" t="s">
        <v>1980</v>
      </c>
      <c r="B290" s="68" t="s">
        <v>572</v>
      </c>
      <c r="C290" s="132"/>
      <c r="D290" s="51"/>
      <c r="E290" s="57"/>
      <c r="F290" s="139" t="str">
        <f t="shared" si="10"/>
        <v/>
      </c>
      <c r="G290" s="139" t="str">
        <f t="shared" si="11"/>
        <v/>
      </c>
    </row>
    <row r="291" spans="1:7" customFormat="1" x14ac:dyDescent="0.3">
      <c r="A291" s="51" t="s">
        <v>1981</v>
      </c>
      <c r="B291" s="68" t="s">
        <v>572</v>
      </c>
      <c r="C291" s="132"/>
      <c r="D291" s="51"/>
      <c r="E291" s="57"/>
      <c r="F291" s="139" t="str">
        <f t="shared" si="10"/>
        <v/>
      </c>
      <c r="G291" s="139" t="str">
        <f t="shared" si="11"/>
        <v/>
      </c>
    </row>
    <row r="292" spans="1:7" customFormat="1" x14ac:dyDescent="0.3">
      <c r="A292" s="51" t="s">
        <v>1982</v>
      </c>
      <c r="B292" s="68" t="s">
        <v>572</v>
      </c>
      <c r="C292" s="132"/>
      <c r="D292" s="51"/>
      <c r="E292" s="57"/>
      <c r="F292" s="139" t="str">
        <f t="shared" si="10"/>
        <v/>
      </c>
      <c r="G292" s="139" t="str">
        <f t="shared" si="11"/>
        <v/>
      </c>
    </row>
    <row r="293" spans="1:7" customFormat="1" x14ac:dyDescent="0.3">
      <c r="A293" s="51" t="s">
        <v>1983</v>
      </c>
      <c r="B293" s="68" t="s">
        <v>572</v>
      </c>
      <c r="C293" s="132"/>
      <c r="D293" s="51"/>
      <c r="E293" s="57"/>
      <c r="F293" s="139" t="str">
        <f t="shared" si="10"/>
        <v/>
      </c>
      <c r="G293" s="139" t="str">
        <f t="shared" si="11"/>
        <v/>
      </c>
    </row>
    <row r="294" spans="1:7" customFormat="1" x14ac:dyDescent="0.3">
      <c r="A294" s="51" t="s">
        <v>1984</v>
      </c>
      <c r="B294" s="68" t="s">
        <v>572</v>
      </c>
      <c r="C294" s="132"/>
      <c r="D294" s="51"/>
      <c r="E294" s="57"/>
      <c r="F294" s="139" t="str">
        <f t="shared" si="10"/>
        <v/>
      </c>
      <c r="G294" s="139" t="str">
        <f t="shared" si="11"/>
        <v/>
      </c>
    </row>
    <row r="295" spans="1:7" customFormat="1" x14ac:dyDescent="0.3">
      <c r="A295" s="51" t="s">
        <v>1985</v>
      </c>
      <c r="B295" s="68" t="s">
        <v>572</v>
      </c>
      <c r="C295" s="132"/>
      <c r="D295" s="51"/>
      <c r="E295" s="57"/>
      <c r="F295" s="139" t="str">
        <f t="shared" si="10"/>
        <v/>
      </c>
      <c r="G295" s="139" t="str">
        <f t="shared" si="11"/>
        <v/>
      </c>
    </row>
    <row r="296" spans="1:7" customFormat="1" x14ac:dyDescent="0.3">
      <c r="A296" s="51" t="s">
        <v>1986</v>
      </c>
      <c r="B296" s="68" t="s">
        <v>572</v>
      </c>
      <c r="C296" s="132"/>
      <c r="D296" s="51"/>
      <c r="E296" s="57"/>
      <c r="F296" s="139" t="str">
        <f t="shared" si="10"/>
        <v/>
      </c>
      <c r="G296" s="139" t="str">
        <f t="shared" si="11"/>
        <v/>
      </c>
    </row>
    <row r="297" spans="1:7" customFormat="1" x14ac:dyDescent="0.3">
      <c r="A297" s="51" t="s">
        <v>1987</v>
      </c>
      <c r="B297" s="68" t="s">
        <v>572</v>
      </c>
      <c r="C297" s="132"/>
      <c r="D297" s="51"/>
      <c r="E297" s="57"/>
      <c r="F297" s="139" t="str">
        <f t="shared" si="10"/>
        <v/>
      </c>
      <c r="G297" s="139" t="str">
        <f t="shared" si="11"/>
        <v/>
      </c>
    </row>
    <row r="298" spans="1:7" customFormat="1" x14ac:dyDescent="0.3">
      <c r="A298" s="51" t="s">
        <v>1988</v>
      </c>
      <c r="B298" s="68" t="s">
        <v>572</v>
      </c>
      <c r="C298" s="132"/>
      <c r="D298" s="51"/>
      <c r="E298" s="57"/>
      <c r="F298" s="139" t="str">
        <f t="shared" si="10"/>
        <v/>
      </c>
      <c r="G298" s="139" t="str">
        <f t="shared" si="11"/>
        <v/>
      </c>
    </row>
    <row r="299" spans="1:7" customFormat="1" x14ac:dyDescent="0.3">
      <c r="A299" s="51" t="s">
        <v>1989</v>
      </c>
      <c r="B299" s="68" t="s">
        <v>572</v>
      </c>
      <c r="C299" s="132"/>
      <c r="D299" s="51"/>
      <c r="E299" s="57"/>
      <c r="F299" s="139" t="str">
        <f t="shared" si="10"/>
        <v/>
      </c>
      <c r="G299" s="139" t="str">
        <f t="shared" si="11"/>
        <v/>
      </c>
    </row>
    <row r="300" spans="1:7" customFormat="1" x14ac:dyDescent="0.3">
      <c r="A300" s="51" t="s">
        <v>1990</v>
      </c>
      <c r="B300" s="68" t="s">
        <v>572</v>
      </c>
      <c r="C300" s="132"/>
      <c r="D300" s="51"/>
      <c r="E300" s="57"/>
      <c r="F300" s="139" t="str">
        <f t="shared" si="10"/>
        <v/>
      </c>
      <c r="G300" s="139" t="str">
        <f t="shared" si="11"/>
        <v/>
      </c>
    </row>
    <row r="301" spans="1:7" customFormat="1" x14ac:dyDescent="0.3">
      <c r="A301" s="51" t="s">
        <v>1991</v>
      </c>
      <c r="B301" s="68" t="s">
        <v>572</v>
      </c>
      <c r="C301" s="132"/>
      <c r="D301" s="51"/>
      <c r="E301" s="57"/>
      <c r="F301" s="139" t="str">
        <f t="shared" si="10"/>
        <v/>
      </c>
      <c r="G301" s="139" t="str">
        <f t="shared" si="11"/>
        <v/>
      </c>
    </row>
    <row r="302" spans="1:7" customFormat="1" x14ac:dyDescent="0.3">
      <c r="A302" s="51" t="s">
        <v>1992</v>
      </c>
      <c r="B302" s="68" t="s">
        <v>572</v>
      </c>
      <c r="C302" s="132"/>
      <c r="D302" s="51"/>
      <c r="E302" s="57"/>
      <c r="F302" s="139" t="str">
        <f t="shared" si="10"/>
        <v/>
      </c>
      <c r="G302" s="139" t="str">
        <f t="shared" si="11"/>
        <v/>
      </c>
    </row>
    <row r="303" spans="1:7" customFormat="1" x14ac:dyDescent="0.3">
      <c r="A303" s="51" t="s">
        <v>1993</v>
      </c>
      <c r="B303" s="68" t="s">
        <v>572</v>
      </c>
      <c r="C303" s="132"/>
      <c r="D303" s="51"/>
      <c r="E303" s="57"/>
      <c r="F303" s="139" t="str">
        <f t="shared" si="10"/>
        <v/>
      </c>
      <c r="G303" s="139" t="str">
        <f t="shared" si="11"/>
        <v/>
      </c>
    </row>
    <row r="304" spans="1:7" customFormat="1" x14ac:dyDescent="0.3">
      <c r="A304" s="51" t="s">
        <v>1994</v>
      </c>
      <c r="B304" s="68" t="s">
        <v>2032</v>
      </c>
      <c r="C304" s="132"/>
      <c r="D304" s="51"/>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132"/>
      <c r="D310" s="51"/>
      <c r="E310" s="57"/>
      <c r="F310" s="139" t="str">
        <f>IF($C$328=0,"",IF(C310="[For completion]","",C310/$C$328))</f>
        <v/>
      </c>
      <c r="G310" s="139" t="str">
        <f>IF($D$328=0,"",IF(D310="[For completion]","",D310/$D$328))</f>
        <v/>
      </c>
    </row>
    <row r="311" spans="1:7" customFormat="1" x14ac:dyDescent="0.3">
      <c r="A311" s="51" t="s">
        <v>2000</v>
      </c>
      <c r="B311" s="68" t="s">
        <v>572</v>
      </c>
      <c r="C311" s="132"/>
      <c r="D311" s="51"/>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132"/>
      <c r="D312" s="51"/>
      <c r="E312" s="57"/>
      <c r="F312" s="139" t="str">
        <f t="shared" si="12"/>
        <v/>
      </c>
      <c r="G312" s="139" t="str">
        <f t="shared" si="13"/>
        <v/>
      </c>
    </row>
    <row r="313" spans="1:7" customFormat="1" x14ac:dyDescent="0.3">
      <c r="A313" s="51" t="s">
        <v>2002</v>
      </c>
      <c r="B313" s="68" t="s">
        <v>572</v>
      </c>
      <c r="C313" s="132"/>
      <c r="D313" s="51"/>
      <c r="E313" s="57"/>
      <c r="F313" s="139" t="str">
        <f t="shared" si="12"/>
        <v/>
      </c>
      <c r="G313" s="139" t="str">
        <f t="shared" si="13"/>
        <v/>
      </c>
    </row>
    <row r="314" spans="1:7" customFormat="1" x14ac:dyDescent="0.3">
      <c r="A314" s="51" t="s">
        <v>2003</v>
      </c>
      <c r="B314" s="68" t="s">
        <v>572</v>
      </c>
      <c r="C314" s="132"/>
      <c r="D314" s="51"/>
      <c r="E314" s="57"/>
      <c r="F314" s="139" t="str">
        <f t="shared" si="12"/>
        <v/>
      </c>
      <c r="G314" s="139" t="str">
        <f t="shared" si="13"/>
        <v/>
      </c>
    </row>
    <row r="315" spans="1:7" customFormat="1" x14ac:dyDescent="0.3">
      <c r="A315" s="51" t="s">
        <v>2004</v>
      </c>
      <c r="B315" s="68" t="s">
        <v>572</v>
      </c>
      <c r="C315" s="132"/>
      <c r="D315" s="51"/>
      <c r="E315" s="57"/>
      <c r="F315" s="139" t="str">
        <f t="shared" si="12"/>
        <v/>
      </c>
      <c r="G315" s="139" t="str">
        <f t="shared" si="13"/>
        <v/>
      </c>
    </row>
    <row r="316" spans="1:7" customFormat="1" x14ac:dyDescent="0.3">
      <c r="A316" s="51" t="s">
        <v>2005</v>
      </c>
      <c r="B316" s="68" t="s">
        <v>572</v>
      </c>
      <c r="C316" s="132"/>
      <c r="D316" s="51"/>
      <c r="E316" s="57"/>
      <c r="F316" s="139" t="str">
        <f t="shared" si="12"/>
        <v/>
      </c>
      <c r="G316" s="139" t="str">
        <f t="shared" si="13"/>
        <v/>
      </c>
    </row>
    <row r="317" spans="1:7" customFormat="1" x14ac:dyDescent="0.3">
      <c r="A317" s="51" t="s">
        <v>2006</v>
      </c>
      <c r="B317" s="68" t="s">
        <v>572</v>
      </c>
      <c r="C317" s="132"/>
      <c r="D317" s="51"/>
      <c r="E317" s="57"/>
      <c r="F317" s="139" t="str">
        <f t="shared" si="12"/>
        <v/>
      </c>
      <c r="G317" s="139" t="str">
        <f t="shared" si="13"/>
        <v/>
      </c>
    </row>
    <row r="318" spans="1:7" customFormat="1" x14ac:dyDescent="0.3">
      <c r="A318" s="51" t="s">
        <v>2007</v>
      </c>
      <c r="B318" s="68" t="s">
        <v>572</v>
      </c>
      <c r="C318" s="132"/>
      <c r="D318" s="51"/>
      <c r="E318" s="57"/>
      <c r="F318" s="139" t="str">
        <f t="shared" si="12"/>
        <v/>
      </c>
      <c r="G318" s="139" t="str">
        <f t="shared" si="13"/>
        <v/>
      </c>
    </row>
    <row r="319" spans="1:7" customFormat="1" x14ac:dyDescent="0.3">
      <c r="A319" s="51" t="s">
        <v>2008</v>
      </c>
      <c r="B319" s="68" t="s">
        <v>572</v>
      </c>
      <c r="C319" s="132"/>
      <c r="D319" s="51"/>
      <c r="E319" s="57"/>
      <c r="F319" s="139" t="str">
        <f t="shared" si="12"/>
        <v/>
      </c>
      <c r="G319" s="139" t="str">
        <f t="shared" si="13"/>
        <v/>
      </c>
    </row>
    <row r="320" spans="1:7" customFormat="1" x14ac:dyDescent="0.3">
      <c r="A320" s="51" t="s">
        <v>2109</v>
      </c>
      <c r="B320" s="68" t="s">
        <v>572</v>
      </c>
      <c r="C320" s="132"/>
      <c r="D320" s="51"/>
      <c r="E320" s="57"/>
      <c r="F320" s="139" t="str">
        <f t="shared" si="12"/>
        <v/>
      </c>
      <c r="G320" s="139" t="str">
        <f t="shared" si="13"/>
        <v/>
      </c>
    </row>
    <row r="321" spans="1:7" customFormat="1" x14ac:dyDescent="0.3">
      <c r="A321" s="51" t="s">
        <v>2151</v>
      </c>
      <c r="B321" s="68" t="s">
        <v>572</v>
      </c>
      <c r="C321" s="132"/>
      <c r="D321" s="51"/>
      <c r="E321" s="57"/>
      <c r="F321" s="139" t="str">
        <f>IF($C$328=0,"",IF(C321="[For completion]","",C321/$C$328))</f>
        <v/>
      </c>
      <c r="G321" s="139" t="str">
        <f t="shared" si="13"/>
        <v/>
      </c>
    </row>
    <row r="322" spans="1:7" customFormat="1" x14ac:dyDescent="0.3">
      <c r="A322" s="51" t="s">
        <v>2152</v>
      </c>
      <c r="B322" s="68" t="s">
        <v>572</v>
      </c>
      <c r="C322" s="132"/>
      <c r="D322" s="51"/>
      <c r="E322" s="57"/>
      <c r="F322" s="139" t="str">
        <f t="shared" si="12"/>
        <v/>
      </c>
      <c r="G322" s="139" t="str">
        <f t="shared" si="13"/>
        <v/>
      </c>
    </row>
    <row r="323" spans="1:7" customFormat="1" x14ac:dyDescent="0.3">
      <c r="A323" s="51" t="s">
        <v>2153</v>
      </c>
      <c r="B323" s="68" t="s">
        <v>572</v>
      </c>
      <c r="C323" s="132"/>
      <c r="D323" s="51"/>
      <c r="E323" s="57"/>
      <c r="F323" s="139" t="str">
        <f t="shared" si="12"/>
        <v/>
      </c>
      <c r="G323" s="139" t="str">
        <f t="shared" si="13"/>
        <v/>
      </c>
    </row>
    <row r="324" spans="1:7" customFormat="1" x14ac:dyDescent="0.3">
      <c r="A324" s="51" t="s">
        <v>2154</v>
      </c>
      <c r="B324" s="68" t="s">
        <v>572</v>
      </c>
      <c r="C324" s="132"/>
      <c r="D324" s="51"/>
      <c r="E324" s="57"/>
      <c r="F324" s="139" t="str">
        <f t="shared" si="12"/>
        <v/>
      </c>
      <c r="G324" s="139" t="str">
        <f t="shared" si="13"/>
        <v/>
      </c>
    </row>
    <row r="325" spans="1:7" customFormat="1" x14ac:dyDescent="0.3">
      <c r="A325" s="51" t="s">
        <v>2155</v>
      </c>
      <c r="B325" s="68" t="s">
        <v>572</v>
      </c>
      <c r="C325" s="132"/>
      <c r="D325" s="51"/>
      <c r="E325" s="57"/>
      <c r="F325" s="139" t="str">
        <f t="shared" si="12"/>
        <v/>
      </c>
      <c r="G325" s="139" t="str">
        <f t="shared" si="13"/>
        <v/>
      </c>
    </row>
    <row r="326" spans="1:7" customFormat="1" x14ac:dyDescent="0.3">
      <c r="A326" s="51" t="s">
        <v>2156</v>
      </c>
      <c r="B326" s="68" t="s">
        <v>572</v>
      </c>
      <c r="C326" s="132"/>
      <c r="D326" s="51"/>
      <c r="E326" s="57"/>
      <c r="F326" s="139" t="str">
        <f t="shared" si="12"/>
        <v/>
      </c>
      <c r="G326" s="139" t="str">
        <f t="shared" si="13"/>
        <v/>
      </c>
    </row>
    <row r="327" spans="1:7" customFormat="1" x14ac:dyDescent="0.3">
      <c r="A327" s="51" t="s">
        <v>2157</v>
      </c>
      <c r="B327" s="68" t="s">
        <v>2032</v>
      </c>
      <c r="C327" s="132"/>
      <c r="D327" s="51"/>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132"/>
      <c r="D333" s="51"/>
      <c r="E333" s="57"/>
      <c r="F333" s="139" t="str">
        <f>IF($C$346=0,"",IF(C333="[For completion]","",C333/$C$346))</f>
        <v/>
      </c>
      <c r="G333" s="139" t="str">
        <f>IF($D$346=0,"",IF(D333="[For completion]","",D333/$D$346))</f>
        <v/>
      </c>
    </row>
    <row r="334" spans="1:7" customFormat="1" x14ac:dyDescent="0.3">
      <c r="A334" s="51" t="s">
        <v>2162</v>
      </c>
      <c r="B334" s="68" t="s">
        <v>1633</v>
      </c>
      <c r="C334" s="132"/>
      <c r="D334" s="51"/>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132"/>
      <c r="D335" s="51"/>
      <c r="E335" s="57"/>
      <c r="F335" s="139" t="str">
        <f t="shared" si="14"/>
        <v/>
      </c>
      <c r="G335" s="139" t="str">
        <f t="shared" si="15"/>
        <v/>
      </c>
    </row>
    <row r="336" spans="1:7" customFormat="1" x14ac:dyDescent="0.3">
      <c r="A336" s="51" t="s">
        <v>2164</v>
      </c>
      <c r="B336" s="68" t="s">
        <v>1634</v>
      </c>
      <c r="C336" s="132"/>
      <c r="D336" s="51"/>
      <c r="E336" s="57"/>
      <c r="F336" s="139" t="str">
        <f t="shared" si="14"/>
        <v/>
      </c>
      <c r="G336" s="139" t="str">
        <f t="shared" si="15"/>
        <v/>
      </c>
    </row>
    <row r="337" spans="1:7" customFormat="1" x14ac:dyDescent="0.3">
      <c r="A337" s="51" t="s">
        <v>2165</v>
      </c>
      <c r="B337" s="68" t="s">
        <v>1635</v>
      </c>
      <c r="C337" s="132"/>
      <c r="D337" s="51"/>
      <c r="E337" s="57"/>
      <c r="F337" s="139" t="str">
        <f t="shared" si="14"/>
        <v/>
      </c>
      <c r="G337" s="139" t="str">
        <f t="shared" si="15"/>
        <v/>
      </c>
    </row>
    <row r="338" spans="1:7" customFormat="1" x14ac:dyDescent="0.3">
      <c r="A338" s="51" t="s">
        <v>2166</v>
      </c>
      <c r="B338" s="68" t="s">
        <v>1636</v>
      </c>
      <c r="C338" s="132"/>
      <c r="D338" s="51"/>
      <c r="E338" s="57"/>
      <c r="F338" s="139" t="str">
        <f t="shared" si="14"/>
        <v/>
      </c>
      <c r="G338" s="139" t="str">
        <f t="shared" si="15"/>
        <v/>
      </c>
    </row>
    <row r="339" spans="1:7" customFormat="1" x14ac:dyDescent="0.3">
      <c r="A339" s="51" t="s">
        <v>2167</v>
      </c>
      <c r="B339" s="68" t="s">
        <v>1637</v>
      </c>
      <c r="C339" s="132"/>
      <c r="D339" s="51"/>
      <c r="E339" s="57"/>
      <c r="F339" s="139" t="str">
        <f t="shared" si="14"/>
        <v/>
      </c>
      <c r="G339" s="139" t="str">
        <f t="shared" si="15"/>
        <v/>
      </c>
    </row>
    <row r="340" spans="1:7" customFormat="1" x14ac:dyDescent="0.3">
      <c r="A340" s="51" t="s">
        <v>2168</v>
      </c>
      <c r="B340" s="68" t="s">
        <v>1638</v>
      </c>
      <c r="C340" s="132"/>
      <c r="D340" s="51"/>
      <c r="E340" s="57"/>
      <c r="F340" s="139" t="str">
        <f t="shared" si="14"/>
        <v/>
      </c>
      <c r="G340" s="139" t="str">
        <f t="shared" si="15"/>
        <v/>
      </c>
    </row>
    <row r="341" spans="1:7" customFormat="1" x14ac:dyDescent="0.3">
      <c r="A341" s="51" t="s">
        <v>2169</v>
      </c>
      <c r="B341" s="68" t="s">
        <v>2683</v>
      </c>
      <c r="C341" s="132"/>
      <c r="D341" s="51"/>
      <c r="E341" s="57"/>
      <c r="F341" s="139" t="str">
        <f t="shared" si="14"/>
        <v/>
      </c>
      <c r="G341" s="139" t="str">
        <f t="shared" si="15"/>
        <v/>
      </c>
    </row>
    <row r="342" spans="1:7" customFormat="1" x14ac:dyDescent="0.3">
      <c r="A342" s="51" t="s">
        <v>2170</v>
      </c>
      <c r="B342" s="51" t="s">
        <v>2686</v>
      </c>
      <c r="C342" s="132"/>
      <c r="D342" s="51"/>
      <c r="F342" s="139" t="str">
        <f t="shared" si="14"/>
        <v/>
      </c>
      <c r="G342" s="139" t="str">
        <f t="shared" si="15"/>
        <v/>
      </c>
    </row>
    <row r="343" spans="1:7" customFormat="1" x14ac:dyDescent="0.3">
      <c r="A343" s="51" t="s">
        <v>2171</v>
      </c>
      <c r="B343" s="51" t="s">
        <v>2684</v>
      </c>
      <c r="C343" s="132"/>
      <c r="D343" s="51"/>
      <c r="F343" s="139" t="str">
        <f t="shared" si="14"/>
        <v/>
      </c>
      <c r="G343" s="139" t="str">
        <f t="shared" si="15"/>
        <v/>
      </c>
    </row>
    <row r="344" spans="1:7" customFormat="1" x14ac:dyDescent="0.3">
      <c r="A344" s="51" t="s">
        <v>2680</v>
      </c>
      <c r="B344" s="68" t="s">
        <v>2685</v>
      </c>
      <c r="C344" s="132"/>
      <c r="D344" s="51"/>
      <c r="E344" s="57"/>
      <c r="F344" s="139" t="str">
        <f t="shared" si="14"/>
        <v/>
      </c>
      <c r="G344" s="139" t="str">
        <f t="shared" si="15"/>
        <v/>
      </c>
    </row>
    <row r="345" spans="1:7" customFormat="1" x14ac:dyDescent="0.3">
      <c r="A345" s="51" t="s">
        <v>2681</v>
      </c>
      <c r="B345" s="51" t="s">
        <v>2032</v>
      </c>
      <c r="C345" s="132"/>
      <c r="D345" s="51"/>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132"/>
      <c r="D358" s="51"/>
      <c r="E358" s="57"/>
      <c r="F358" s="139" t="str">
        <f>IF($C$365=0,"",IF(C358="[For completion]","",C358/$C$365))</f>
        <v/>
      </c>
      <c r="G358" s="139" t="str">
        <f>IF($D$365=0,"",IF(D358="[For completion]","",D358/$D$365))</f>
        <v/>
      </c>
    </row>
    <row r="359" spans="1:7" customFormat="1" x14ac:dyDescent="0.3">
      <c r="A359" s="51" t="s">
        <v>2487</v>
      </c>
      <c r="B359" s="153" t="s">
        <v>2021</v>
      </c>
      <c r="C359" s="132"/>
      <c r="D359" s="51"/>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132"/>
      <c r="D360" s="51"/>
      <c r="E360" s="57"/>
      <c r="F360" s="139" t="str">
        <f t="shared" si="16"/>
        <v/>
      </c>
      <c r="G360" s="139" t="str">
        <f t="shared" si="17"/>
        <v/>
      </c>
    </row>
    <row r="361" spans="1:7" customFormat="1" x14ac:dyDescent="0.3">
      <c r="A361" s="51" t="s">
        <v>2489</v>
      </c>
      <c r="B361" s="68" t="s">
        <v>2023</v>
      </c>
      <c r="C361" s="132"/>
      <c r="D361" s="51"/>
      <c r="E361" s="57"/>
      <c r="F361" s="139" t="str">
        <f t="shared" si="16"/>
        <v/>
      </c>
      <c r="G361" s="139" t="str">
        <f t="shared" si="17"/>
        <v/>
      </c>
    </row>
    <row r="362" spans="1:7" customFormat="1" x14ac:dyDescent="0.3">
      <c r="A362" s="51" t="s">
        <v>2490</v>
      </c>
      <c r="B362" s="68" t="s">
        <v>2024</v>
      </c>
      <c r="C362" s="132"/>
      <c r="D362" s="51"/>
      <c r="E362" s="57"/>
      <c r="F362" s="139" t="str">
        <f t="shared" si="16"/>
        <v/>
      </c>
      <c r="G362" s="139" t="str">
        <f t="shared" si="17"/>
        <v/>
      </c>
    </row>
    <row r="363" spans="1:7" customFormat="1" x14ac:dyDescent="0.3">
      <c r="A363" s="51" t="s">
        <v>2491</v>
      </c>
      <c r="B363" s="68" t="s">
        <v>2025</v>
      </c>
      <c r="C363" s="132"/>
      <c r="D363" s="51"/>
      <c r="E363" s="57"/>
      <c r="F363" s="139" t="str">
        <f t="shared" si="16"/>
        <v/>
      </c>
      <c r="G363" s="139" t="str">
        <f t="shared" si="17"/>
        <v/>
      </c>
    </row>
    <row r="364" spans="1:7" customFormat="1" x14ac:dyDescent="0.3">
      <c r="A364" s="51" t="s">
        <v>2492</v>
      </c>
      <c r="B364" s="68" t="s">
        <v>1640</v>
      </c>
      <c r="C364" s="132"/>
      <c r="D364" s="51"/>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132"/>
      <c r="D368" s="51"/>
      <c r="E368" s="57"/>
      <c r="F368" s="139" t="str">
        <f>IF($C$372=0,"",IF(C368="[For completion]","",C368/$C$372))</f>
        <v/>
      </c>
      <c r="G368" s="139" t="str">
        <f>IF($D$372=0,"",IF(D368="[For completion]","",D368/$D$372))</f>
        <v/>
      </c>
    </row>
    <row r="369" spans="1:7" customFormat="1" x14ac:dyDescent="0.3">
      <c r="A369" s="51" t="s">
        <v>2495</v>
      </c>
      <c r="B369" s="153" t="s">
        <v>2259</v>
      </c>
      <c r="C369" s="132"/>
      <c r="D369" s="51"/>
      <c r="E369" s="57"/>
      <c r="F369" s="139" t="str">
        <f>IF($C$372=0,"",IF(C369="[For completion]","",C369/$C$372))</f>
        <v/>
      </c>
      <c r="G369" s="139" t="str">
        <f>IF($D$372=0,"",IF(D369="[For completion]","",D369/$D$372))</f>
        <v/>
      </c>
    </row>
    <row r="370" spans="1:7" customFormat="1" x14ac:dyDescent="0.3">
      <c r="A370" s="51" t="s">
        <v>2496</v>
      </c>
      <c r="B370" s="68" t="s">
        <v>1640</v>
      </c>
      <c r="C370" s="132"/>
      <c r="D370" s="51"/>
      <c r="E370" s="57"/>
      <c r="F370" s="139" t="str">
        <f>IF($C$372=0,"",IF(C370="[For completion]","",C370/$C$372))</f>
        <v/>
      </c>
      <c r="G370" s="139" t="str">
        <f>IF($D$372=0,"",IF(D370="[For completion]","",D370/$D$372))</f>
        <v/>
      </c>
    </row>
    <row r="371" spans="1:7" customFormat="1" x14ac:dyDescent="0.3">
      <c r="A371" s="51" t="s">
        <v>2497</v>
      </c>
      <c r="B371" s="51" t="s">
        <v>2032</v>
      </c>
      <c r="C371" s="132"/>
      <c r="D371" s="51"/>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132"/>
      <c r="D375" s="132"/>
      <c r="E375" s="49"/>
      <c r="F375" s="167"/>
      <c r="G375" s="167"/>
    </row>
    <row r="376" spans="1:7" customFormat="1" x14ac:dyDescent="0.3">
      <c r="A376" s="51" t="s">
        <v>2501</v>
      </c>
      <c r="B376" s="68" t="s">
        <v>2021</v>
      </c>
      <c r="C376" s="132"/>
      <c r="D376" s="132"/>
      <c r="E376" s="49"/>
      <c r="F376" s="167"/>
      <c r="G376" s="167"/>
    </row>
    <row r="377" spans="1:7" customFormat="1" x14ac:dyDescent="0.3">
      <c r="A377" s="51" t="s">
        <v>2502</v>
      </c>
      <c r="B377" s="68" t="s">
        <v>2022</v>
      </c>
      <c r="C377" s="132"/>
      <c r="D377" s="132"/>
      <c r="E377" s="49"/>
      <c r="F377" s="167"/>
      <c r="G377" s="167"/>
    </row>
    <row r="378" spans="1:7" customFormat="1" x14ac:dyDescent="0.3">
      <c r="A378" s="51" t="s">
        <v>2503</v>
      </c>
      <c r="B378" s="68" t="s">
        <v>2023</v>
      </c>
      <c r="C378" s="132"/>
      <c r="D378" s="132"/>
      <c r="E378" s="49"/>
      <c r="F378" s="167"/>
      <c r="G378" s="167"/>
    </row>
    <row r="379" spans="1:7" customFormat="1" x14ac:dyDescent="0.3">
      <c r="A379" s="51" t="s">
        <v>2504</v>
      </c>
      <c r="B379" s="68" t="s">
        <v>2024</v>
      </c>
      <c r="C379" s="132"/>
      <c r="D379" s="132"/>
      <c r="E379" s="49"/>
      <c r="F379" s="167"/>
      <c r="G379" s="167"/>
    </row>
    <row r="380" spans="1:7" customFormat="1" x14ac:dyDescent="0.3">
      <c r="A380" s="51" t="s">
        <v>2505</v>
      </c>
      <c r="B380" s="68" t="s">
        <v>2025</v>
      </c>
      <c r="C380" s="132"/>
      <c r="D380" s="132"/>
      <c r="E380" s="49"/>
      <c r="F380" s="167"/>
      <c r="G380" s="167"/>
    </row>
    <row r="381" spans="1:7" customFormat="1" x14ac:dyDescent="0.3">
      <c r="A381" s="51" t="s">
        <v>2506</v>
      </c>
      <c r="B381" s="68" t="s">
        <v>1640</v>
      </c>
      <c r="C381" s="132"/>
      <c r="D381" s="132"/>
      <c r="E381" s="49"/>
      <c r="F381" s="167"/>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1" location="'2. Harmonised Glossary'!A12" display="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zoomScale="75" zoomScaleNormal="75"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3077</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t="s">
        <v>80</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
      <c r="A24" s="51" t="s">
        <v>794</v>
      </c>
      <c r="B24" s="68" t="s">
        <v>572</v>
      </c>
      <c r="C24" s="132" t="s">
        <v>80</v>
      </c>
      <c r="D24" s="133" t="s">
        <v>80</v>
      </c>
      <c r="F24" s="139" t="str">
        <f t="shared" si="0"/>
        <v/>
      </c>
      <c r="G24" s="139" t="str">
        <f t="shared" si="1"/>
        <v/>
      </c>
      <c r="H24"/>
      <c r="I24" s="68"/>
      <c r="M24" s="77"/>
      <c r="N24" s="77"/>
    </row>
    <row r="25" spans="1:14" x14ac:dyDescent="0.3">
      <c r="A25" s="51" t="s">
        <v>795</v>
      </c>
      <c r="B25" s="68" t="s">
        <v>572</v>
      </c>
      <c r="C25" s="132" t="s">
        <v>80</v>
      </c>
      <c r="D25" s="133" t="s">
        <v>80</v>
      </c>
      <c r="E25" s="87"/>
      <c r="F25" s="139" t="str">
        <f t="shared" si="0"/>
        <v/>
      </c>
      <c r="G25" s="139" t="str">
        <f t="shared" si="1"/>
        <v/>
      </c>
      <c r="H25"/>
      <c r="I25" s="68"/>
      <c r="L25" s="87"/>
      <c r="M25" s="77"/>
      <c r="N25" s="77"/>
    </row>
    <row r="26" spans="1:14" x14ac:dyDescent="0.3">
      <c r="A26" s="51" t="s">
        <v>796</v>
      </c>
      <c r="B26" s="68" t="s">
        <v>572</v>
      </c>
      <c r="C26" s="132" t="s">
        <v>80</v>
      </c>
      <c r="D26" s="133" t="s">
        <v>80</v>
      </c>
      <c r="E26" s="87"/>
      <c r="F26" s="139" t="str">
        <f t="shared" si="0"/>
        <v/>
      </c>
      <c r="G26" s="139" t="str">
        <f t="shared" si="1"/>
        <v/>
      </c>
      <c r="H26"/>
      <c r="I26" s="68"/>
      <c r="L26" s="87"/>
      <c r="M26" s="77"/>
      <c r="N26" s="77"/>
    </row>
    <row r="27" spans="1:14" x14ac:dyDescent="0.3">
      <c r="A27" s="51" t="s">
        <v>797</v>
      </c>
      <c r="B27" s="68" t="s">
        <v>572</v>
      </c>
      <c r="C27" s="132" t="s">
        <v>80</v>
      </c>
      <c r="D27" s="133" t="s">
        <v>80</v>
      </c>
      <c r="E27" s="87"/>
      <c r="F27" s="139" t="str">
        <f t="shared" si="0"/>
        <v/>
      </c>
      <c r="G27" s="139" t="str">
        <f t="shared" si="1"/>
        <v/>
      </c>
      <c r="H27"/>
      <c r="I27" s="68"/>
      <c r="L27" s="87"/>
      <c r="M27" s="77"/>
      <c r="N27" s="77"/>
    </row>
    <row r="28" spans="1:14" x14ac:dyDescent="0.3">
      <c r="A28" s="51" t="s">
        <v>798</v>
      </c>
      <c r="B28" s="68" t="s">
        <v>572</v>
      </c>
      <c r="C28" s="132" t="s">
        <v>80</v>
      </c>
      <c r="D28" s="133" t="s">
        <v>80</v>
      </c>
      <c r="E28" s="87"/>
      <c r="F28" s="139" t="str">
        <f t="shared" si="0"/>
        <v/>
      </c>
      <c r="G28" s="139" t="str">
        <f t="shared" si="1"/>
        <v/>
      </c>
      <c r="H28"/>
      <c r="I28" s="68"/>
      <c r="L28" s="87"/>
      <c r="M28" s="77"/>
      <c r="N28" s="77"/>
    </row>
    <row r="29" spans="1:14" x14ac:dyDescent="0.3">
      <c r="A29" s="51" t="s">
        <v>799</v>
      </c>
      <c r="B29" s="68" t="s">
        <v>572</v>
      </c>
      <c r="C29" s="132" t="s">
        <v>80</v>
      </c>
      <c r="D29" s="133" t="s">
        <v>80</v>
      </c>
      <c r="E29" s="87"/>
      <c r="F29" s="139" t="str">
        <f t="shared" si="0"/>
        <v/>
      </c>
      <c r="G29" s="139" t="str">
        <f t="shared" si="1"/>
        <v/>
      </c>
      <c r="H29"/>
      <c r="I29" s="68"/>
      <c r="L29" s="87"/>
      <c r="M29" s="77"/>
      <c r="N29" s="77"/>
    </row>
    <row r="30" spans="1:14" x14ac:dyDescent="0.3">
      <c r="A30" s="51" t="s">
        <v>800</v>
      </c>
      <c r="B30" s="68" t="s">
        <v>572</v>
      </c>
      <c r="C30" s="132" t="s">
        <v>80</v>
      </c>
      <c r="D30" s="133" t="s">
        <v>80</v>
      </c>
      <c r="E30" s="87"/>
      <c r="F30" s="139" t="str">
        <f t="shared" si="0"/>
        <v/>
      </c>
      <c r="G30" s="139" t="str">
        <f t="shared" si="1"/>
        <v/>
      </c>
      <c r="H30"/>
      <c r="I30" s="68"/>
      <c r="L30" s="87"/>
      <c r="M30" s="77"/>
      <c r="N30" s="77"/>
    </row>
    <row r="31" spans="1:14" x14ac:dyDescent="0.3">
      <c r="A31" s="51" t="s">
        <v>801</v>
      </c>
      <c r="B31" s="68" t="s">
        <v>572</v>
      </c>
      <c r="C31" s="132" t="s">
        <v>80</v>
      </c>
      <c r="D31" s="133" t="s">
        <v>80</v>
      </c>
      <c r="E31" s="87"/>
      <c r="F31" s="139" t="str">
        <f t="shared" si="0"/>
        <v/>
      </c>
      <c r="G31" s="139" t="str">
        <f t="shared" si="1"/>
        <v/>
      </c>
      <c r="H31"/>
      <c r="I31" s="68"/>
      <c r="L31" s="87"/>
      <c r="M31" s="77"/>
      <c r="N31" s="77"/>
    </row>
    <row r="32" spans="1:14" x14ac:dyDescent="0.3">
      <c r="A32" s="51" t="s">
        <v>802</v>
      </c>
      <c r="B32" s="68" t="s">
        <v>572</v>
      </c>
      <c r="C32" s="132" t="s">
        <v>80</v>
      </c>
      <c r="D32" s="133" t="s">
        <v>80</v>
      </c>
      <c r="E32" s="87"/>
      <c r="F32" s="139" t="str">
        <f t="shared" si="0"/>
        <v/>
      </c>
      <c r="G32" s="139" t="str">
        <f t="shared" si="1"/>
        <v/>
      </c>
      <c r="H32"/>
      <c r="I32" s="68"/>
      <c r="L32" s="87"/>
      <c r="M32" s="77"/>
      <c r="N32" s="77"/>
    </row>
    <row r="33" spans="1:14" x14ac:dyDescent="0.3">
      <c r="A33" s="51" t="s">
        <v>803</v>
      </c>
      <c r="B33" s="68" t="s">
        <v>572</v>
      </c>
      <c r="C33" s="132" t="s">
        <v>80</v>
      </c>
      <c r="D33" s="133" t="s">
        <v>80</v>
      </c>
      <c r="E33" s="87"/>
      <c r="F33" s="139" t="str">
        <f t="shared" si="0"/>
        <v/>
      </c>
      <c r="G33" s="139" t="str">
        <f t="shared" si="1"/>
        <v/>
      </c>
      <c r="H33"/>
      <c r="I33" s="68"/>
      <c r="L33" s="87"/>
      <c r="M33" s="77"/>
      <c r="N33" s="77"/>
    </row>
    <row r="34" spans="1:14" x14ac:dyDescent="0.3">
      <c r="A34" s="51" t="s">
        <v>804</v>
      </c>
      <c r="B34" s="68" t="s">
        <v>572</v>
      </c>
      <c r="C34" s="132" t="s">
        <v>80</v>
      </c>
      <c r="D34" s="133" t="s">
        <v>80</v>
      </c>
      <c r="E34" s="87"/>
      <c r="F34" s="139" t="str">
        <f t="shared" si="0"/>
        <v/>
      </c>
      <c r="G34" s="139" t="str">
        <f t="shared" si="1"/>
        <v/>
      </c>
      <c r="H34"/>
      <c r="I34" s="68"/>
      <c r="L34" s="87"/>
      <c r="M34" s="77"/>
      <c r="N34" s="77"/>
    </row>
    <row r="35" spans="1:14" x14ac:dyDescent="0.3">
      <c r="A35" s="51" t="s">
        <v>805</v>
      </c>
      <c r="B35" s="68" t="s">
        <v>572</v>
      </c>
      <c r="C35" s="132" t="s">
        <v>80</v>
      </c>
      <c r="D35" s="133" t="s">
        <v>80</v>
      </c>
      <c r="E35" s="87"/>
      <c r="F35" s="139" t="str">
        <f t="shared" si="0"/>
        <v/>
      </c>
      <c r="G35" s="139" t="str">
        <f t="shared" si="1"/>
        <v/>
      </c>
      <c r="H35"/>
      <c r="I35" s="68"/>
      <c r="L35" s="87"/>
      <c r="M35" s="77"/>
      <c r="N35" s="77"/>
    </row>
    <row r="36" spans="1:14" x14ac:dyDescent="0.3">
      <c r="A36" s="51" t="s">
        <v>806</v>
      </c>
      <c r="B36" s="68" t="s">
        <v>572</v>
      </c>
      <c r="C36" s="132" t="s">
        <v>80</v>
      </c>
      <c r="D36" s="133" t="s">
        <v>80</v>
      </c>
      <c r="E36" s="87"/>
      <c r="F36" s="139" t="str">
        <f t="shared" si="0"/>
        <v/>
      </c>
      <c r="G36" s="139" t="str">
        <f t="shared" si="1"/>
        <v/>
      </c>
      <c r="H36"/>
      <c r="I36" s="68"/>
      <c r="L36" s="87"/>
      <c r="M36" s="77"/>
      <c r="N36" s="77"/>
    </row>
    <row r="37" spans="1:14" x14ac:dyDescent="0.3">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t="s">
        <v>80</v>
      </c>
      <c r="E39" s="96"/>
      <c r="F39" s="139" t="str">
        <f>IF($C$42=0,"",IF(C39="[for completion]","",C39/$C$42))</f>
        <v/>
      </c>
      <c r="G39" s="76"/>
      <c r="H39"/>
      <c r="I39" s="68"/>
      <c r="L39" s="96"/>
      <c r="M39" s="77"/>
      <c r="N39" s="76"/>
    </row>
    <row r="40" spans="1:14" x14ac:dyDescent="0.3">
      <c r="A40" s="51" t="s">
        <v>811</v>
      </c>
      <c r="B40" s="68" t="s">
        <v>812</v>
      </c>
      <c r="C40" s="132" t="s">
        <v>80</v>
      </c>
      <c r="E40" s="96"/>
      <c r="F40" s="139" t="str">
        <f>IF($C$42=0,"",IF(C40="[for completion]","",C40/$C$42))</f>
        <v/>
      </c>
      <c r="G40" s="76"/>
      <c r="H40"/>
      <c r="I40" s="68"/>
      <c r="L40" s="96"/>
      <c r="M40" s="77"/>
      <c r="N40" s="76"/>
    </row>
    <row r="41" spans="1:14" x14ac:dyDescent="0.3">
      <c r="A41" s="51" t="s">
        <v>813</v>
      </c>
      <c r="B41" s="68" t="s">
        <v>136</v>
      </c>
      <c r="C41" s="132" t="s">
        <v>80</v>
      </c>
      <c r="E41" s="87"/>
      <c r="F41" s="139" t="str">
        <f>IF($C$42=0,"",IF(C41="[for completion]","",C41/$C$42))</f>
        <v/>
      </c>
      <c r="G41" s="76"/>
      <c r="H41"/>
      <c r="I41" s="68"/>
      <c r="L41" s="87"/>
      <c r="M41" s="77"/>
      <c r="N41" s="76"/>
    </row>
    <row r="42" spans="1:14" x14ac:dyDescent="0.3">
      <c r="A42" s="51" t="s">
        <v>814</v>
      </c>
      <c r="B42" s="78" t="s">
        <v>138</v>
      </c>
      <c r="C42" s="134">
        <f>SUM(C39:C41)</f>
        <v>0</v>
      </c>
      <c r="D42" s="68"/>
      <c r="E42" s="87"/>
      <c r="F42" s="140">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0</v>
      </c>
      <c r="G49" s="51"/>
      <c r="H49"/>
      <c r="I49" s="57"/>
      <c r="N49" s="51"/>
    </row>
    <row r="50" spans="1:14" x14ac:dyDescent="0.3">
      <c r="A50" s="51" t="s">
        <v>821</v>
      </c>
      <c r="B50" s="51" t="s">
        <v>493</v>
      </c>
      <c r="C50" s="129" t="s">
        <v>80</v>
      </c>
      <c r="G50" s="51"/>
      <c r="H50"/>
      <c r="N50" s="51"/>
    </row>
    <row r="51" spans="1:14" x14ac:dyDescent="0.3">
      <c r="A51" s="51" t="s">
        <v>822</v>
      </c>
      <c r="B51" s="51" t="s">
        <v>495</v>
      </c>
      <c r="C51" s="129" t="s">
        <v>80</v>
      </c>
      <c r="G51" s="51"/>
      <c r="H51"/>
      <c r="N51" s="51"/>
    </row>
    <row r="52" spans="1:14" x14ac:dyDescent="0.3">
      <c r="A52" s="51" t="s">
        <v>823</v>
      </c>
      <c r="B52" s="51" t="s">
        <v>497</v>
      </c>
      <c r="C52" s="129" t="s">
        <v>80</v>
      </c>
      <c r="G52" s="51"/>
      <c r="H52"/>
      <c r="N52" s="51"/>
    </row>
    <row r="53" spans="1:14" x14ac:dyDescent="0.3">
      <c r="A53" s="51" t="s">
        <v>824</v>
      </c>
      <c r="B53" s="51" t="s">
        <v>499</v>
      </c>
      <c r="C53" s="129" t="s">
        <v>80</v>
      </c>
      <c r="G53" s="51"/>
      <c r="H53"/>
      <c r="N53" s="51"/>
    </row>
    <row r="54" spans="1:14" x14ac:dyDescent="0.3">
      <c r="A54" s="51" t="s">
        <v>825</v>
      </c>
      <c r="B54" s="51" t="s">
        <v>501</v>
      </c>
      <c r="C54" s="129" t="s">
        <v>80</v>
      </c>
      <c r="G54" s="51"/>
      <c r="H54"/>
      <c r="N54" s="51"/>
    </row>
    <row r="55" spans="1:14" x14ac:dyDescent="0.3">
      <c r="A55" s="51" t="s">
        <v>826</v>
      </c>
      <c r="B55" s="51" t="s">
        <v>2290</v>
      </c>
      <c r="C55" s="129" t="s">
        <v>80</v>
      </c>
      <c r="G55" s="51"/>
      <c r="H55"/>
      <c r="N55" s="51"/>
    </row>
    <row r="56" spans="1:14" x14ac:dyDescent="0.3">
      <c r="A56" s="51" t="s">
        <v>827</v>
      </c>
      <c r="B56" s="51" t="s">
        <v>504</v>
      </c>
      <c r="C56" s="129" t="s">
        <v>80</v>
      </c>
      <c r="G56" s="51"/>
      <c r="H56"/>
      <c r="N56" s="51"/>
    </row>
    <row r="57" spans="1:14" x14ac:dyDescent="0.3">
      <c r="A57" s="51" t="s">
        <v>828</v>
      </c>
      <c r="B57" s="51" t="s">
        <v>506</v>
      </c>
      <c r="C57" s="129" t="s">
        <v>80</v>
      </c>
      <c r="G57" s="51"/>
      <c r="H57"/>
      <c r="N57" s="51"/>
    </row>
    <row r="58" spans="1:14" x14ac:dyDescent="0.3">
      <c r="A58" s="51" t="s">
        <v>829</v>
      </c>
      <c r="B58" s="51" t="s">
        <v>508</v>
      </c>
      <c r="C58" s="129" t="s">
        <v>80</v>
      </c>
      <c r="G58" s="51"/>
      <c r="H58"/>
      <c r="N58" s="51"/>
    </row>
    <row r="59" spans="1:14" x14ac:dyDescent="0.3">
      <c r="A59" s="51" t="s">
        <v>830</v>
      </c>
      <c r="B59" s="51" t="s">
        <v>510</v>
      </c>
      <c r="C59" s="129" t="s">
        <v>80</v>
      </c>
      <c r="G59" s="51"/>
      <c r="H59"/>
      <c r="N59" s="51"/>
    </row>
    <row r="60" spans="1:14" x14ac:dyDescent="0.3">
      <c r="A60" s="51" t="s">
        <v>831</v>
      </c>
      <c r="B60" s="51" t="s">
        <v>512</v>
      </c>
      <c r="C60" s="129" t="s">
        <v>80</v>
      </c>
      <c r="G60" s="51"/>
      <c r="H60"/>
      <c r="N60" s="51"/>
    </row>
    <row r="61" spans="1:14" x14ac:dyDescent="0.3">
      <c r="A61" s="51" t="s">
        <v>832</v>
      </c>
      <c r="B61" s="51" t="s">
        <v>514</v>
      </c>
      <c r="C61" s="129" t="s">
        <v>80</v>
      </c>
      <c r="G61" s="51"/>
      <c r="H61"/>
      <c r="N61" s="51"/>
    </row>
    <row r="62" spans="1:14" x14ac:dyDescent="0.3">
      <c r="A62" s="51" t="s">
        <v>833</v>
      </c>
      <c r="B62" s="51" t="s">
        <v>516</v>
      </c>
      <c r="C62" s="129" t="s">
        <v>80</v>
      </c>
      <c r="G62" s="51"/>
      <c r="H62"/>
      <c r="N62" s="51"/>
    </row>
    <row r="63" spans="1:14" x14ac:dyDescent="0.3">
      <c r="A63" s="51" t="s">
        <v>834</v>
      </c>
      <c r="B63" s="51" t="s">
        <v>518</v>
      </c>
      <c r="C63" s="129" t="s">
        <v>80</v>
      </c>
      <c r="G63" s="51"/>
      <c r="H63"/>
      <c r="N63" s="51"/>
    </row>
    <row r="64" spans="1:14" x14ac:dyDescent="0.3">
      <c r="A64" s="51" t="s">
        <v>835</v>
      </c>
      <c r="B64" s="51" t="s">
        <v>520</v>
      </c>
      <c r="C64" s="129" t="s">
        <v>80</v>
      </c>
      <c r="G64" s="51"/>
      <c r="H64"/>
      <c r="N64" s="51"/>
    </row>
    <row r="65" spans="1:14" x14ac:dyDescent="0.3">
      <c r="A65" s="51" t="s">
        <v>836</v>
      </c>
      <c r="B65" s="51" t="s">
        <v>2</v>
      </c>
      <c r="C65" s="129" t="s">
        <v>80</v>
      </c>
      <c r="G65" s="51"/>
      <c r="H65"/>
      <c r="N65" s="51"/>
    </row>
    <row r="66" spans="1:14" x14ac:dyDescent="0.3">
      <c r="A66" s="51" t="s">
        <v>837</v>
      </c>
      <c r="B66" s="51" t="s">
        <v>523</v>
      </c>
      <c r="C66" s="129" t="s">
        <v>80</v>
      </c>
      <c r="G66" s="51"/>
      <c r="H66"/>
      <c r="N66" s="51"/>
    </row>
    <row r="67" spans="1:14" x14ac:dyDescent="0.3">
      <c r="A67" s="51" t="s">
        <v>838</v>
      </c>
      <c r="B67" s="51" t="s">
        <v>525</v>
      </c>
      <c r="C67" s="129" t="s">
        <v>80</v>
      </c>
      <c r="G67" s="51"/>
      <c r="H67"/>
      <c r="N67" s="51"/>
    </row>
    <row r="68" spans="1:14" x14ac:dyDescent="0.3">
      <c r="A68" s="51" t="s">
        <v>839</v>
      </c>
      <c r="B68" s="51" t="s">
        <v>527</v>
      </c>
      <c r="C68" s="129" t="s">
        <v>80</v>
      </c>
      <c r="G68" s="51"/>
      <c r="H68"/>
      <c r="N68" s="51"/>
    </row>
    <row r="69" spans="1:14" x14ac:dyDescent="0.3">
      <c r="A69" s="51" t="s">
        <v>840</v>
      </c>
      <c r="B69" s="51" t="s">
        <v>529</v>
      </c>
      <c r="C69" s="129" t="s">
        <v>80</v>
      </c>
      <c r="G69" s="51"/>
      <c r="H69"/>
      <c r="N69" s="51"/>
    </row>
    <row r="70" spans="1:14" x14ac:dyDescent="0.3">
      <c r="A70" s="51" t="s">
        <v>841</v>
      </c>
      <c r="B70" s="51" t="s">
        <v>531</v>
      </c>
      <c r="C70" s="129" t="s">
        <v>80</v>
      </c>
      <c r="G70" s="51"/>
      <c r="H70"/>
      <c r="N70" s="51"/>
    </row>
    <row r="71" spans="1:14" x14ac:dyDescent="0.3">
      <c r="A71" s="51" t="s">
        <v>842</v>
      </c>
      <c r="B71" s="51" t="s">
        <v>533</v>
      </c>
      <c r="C71" s="129" t="s">
        <v>80</v>
      </c>
      <c r="G71" s="51"/>
      <c r="H71"/>
      <c r="N71" s="51"/>
    </row>
    <row r="72" spans="1:14" x14ac:dyDescent="0.3">
      <c r="A72" s="51" t="s">
        <v>843</v>
      </c>
      <c r="B72" s="51" t="s">
        <v>535</v>
      </c>
      <c r="C72" s="129" t="s">
        <v>80</v>
      </c>
      <c r="G72" s="51"/>
      <c r="H72"/>
      <c r="N72" s="51"/>
    </row>
    <row r="73" spans="1:14" x14ac:dyDescent="0.3">
      <c r="A73" s="51" t="s">
        <v>844</v>
      </c>
      <c r="B73" s="51" t="s">
        <v>537</v>
      </c>
      <c r="C73" s="129" t="s">
        <v>80</v>
      </c>
      <c r="G73" s="51"/>
      <c r="H73"/>
      <c r="N73" s="51"/>
    </row>
    <row r="74" spans="1:14" x14ac:dyDescent="0.3">
      <c r="A74" s="51" t="s">
        <v>845</v>
      </c>
      <c r="B74" s="51" t="s">
        <v>539</v>
      </c>
      <c r="C74" s="129" t="s">
        <v>80</v>
      </c>
      <c r="G74" s="51"/>
      <c r="H74"/>
      <c r="N74" s="51"/>
    </row>
    <row r="75" spans="1:14" x14ac:dyDescent="0.3">
      <c r="A75" s="51" t="s">
        <v>846</v>
      </c>
      <c r="B75" s="51" t="s">
        <v>541</v>
      </c>
      <c r="C75" s="129" t="s">
        <v>80</v>
      </c>
      <c r="G75" s="51"/>
      <c r="H75"/>
      <c r="N75" s="51"/>
    </row>
    <row r="76" spans="1:14" x14ac:dyDescent="0.3">
      <c r="A76" s="51" t="s">
        <v>847</v>
      </c>
      <c r="B76" s="51" t="s">
        <v>5</v>
      </c>
      <c r="C76" s="129" t="s">
        <v>80</v>
      </c>
      <c r="G76" s="51"/>
      <c r="H76"/>
      <c r="N76" s="51"/>
    </row>
    <row r="77" spans="1:14" x14ac:dyDescent="0.3">
      <c r="A77" s="51" t="s">
        <v>848</v>
      </c>
      <c r="B77" s="93" t="s">
        <v>306</v>
      </c>
      <c r="C77" s="129">
        <f>SUM(C78:C80)</f>
        <v>0</v>
      </c>
      <c r="G77" s="51"/>
      <c r="H77"/>
      <c r="I77" s="57"/>
      <c r="N77" s="51"/>
    </row>
    <row r="78" spans="1:14" x14ac:dyDescent="0.3">
      <c r="A78" s="51" t="s">
        <v>849</v>
      </c>
      <c r="B78" s="51" t="s">
        <v>547</v>
      </c>
      <c r="C78" s="129" t="s">
        <v>80</v>
      </c>
      <c r="G78" s="51"/>
      <c r="H78"/>
      <c r="N78" s="51"/>
    </row>
    <row r="79" spans="1:14" x14ac:dyDescent="0.3">
      <c r="A79" s="51" t="s">
        <v>850</v>
      </c>
      <c r="B79" s="51" t="s">
        <v>549</v>
      </c>
      <c r="C79" s="129" t="s">
        <v>80</v>
      </c>
      <c r="G79" s="51"/>
      <c r="H79"/>
      <c r="N79" s="51"/>
    </row>
    <row r="80" spans="1:14" x14ac:dyDescent="0.3">
      <c r="A80" s="51" t="s">
        <v>851</v>
      </c>
      <c r="B80" s="51" t="s">
        <v>1</v>
      </c>
      <c r="C80" s="129" t="s">
        <v>80</v>
      </c>
      <c r="G80" s="51"/>
      <c r="H80"/>
      <c r="N80" s="51"/>
    </row>
    <row r="81" spans="1:14" x14ac:dyDescent="0.3">
      <c r="A81" s="51" t="s">
        <v>852</v>
      </c>
      <c r="B81" s="93" t="s">
        <v>136</v>
      </c>
      <c r="C81" s="129">
        <f>SUM(C82:C92)</f>
        <v>0</v>
      </c>
      <c r="G81" s="51"/>
      <c r="H81"/>
      <c r="I81" s="57"/>
      <c r="N81" s="51"/>
    </row>
    <row r="82" spans="1:14" x14ac:dyDescent="0.3">
      <c r="A82" s="51" t="s">
        <v>853</v>
      </c>
      <c r="B82" s="68" t="s">
        <v>308</v>
      </c>
      <c r="C82" s="129" t="s">
        <v>80</v>
      </c>
      <c r="G82" s="51"/>
      <c r="H82"/>
      <c r="I82" s="68"/>
      <c r="N82" s="51"/>
    </row>
    <row r="83" spans="1:14" x14ac:dyDescent="0.3">
      <c r="A83" s="51" t="s">
        <v>854</v>
      </c>
      <c r="B83" s="51" t="s">
        <v>544</v>
      </c>
      <c r="C83" s="129" t="s">
        <v>80</v>
      </c>
      <c r="G83" s="51"/>
      <c r="H83"/>
      <c r="I83" s="68"/>
      <c r="N83" s="51"/>
    </row>
    <row r="84" spans="1:14" x14ac:dyDescent="0.3">
      <c r="A84" s="51" t="s">
        <v>855</v>
      </c>
      <c r="B84" s="68" t="s">
        <v>310</v>
      </c>
      <c r="C84" s="129" t="s">
        <v>80</v>
      </c>
      <c r="G84" s="51"/>
      <c r="H84"/>
      <c r="I84" s="68"/>
      <c r="N84" s="51"/>
    </row>
    <row r="85" spans="1:14" x14ac:dyDescent="0.3">
      <c r="A85" s="51" t="s">
        <v>856</v>
      </c>
      <c r="B85" s="68" t="s">
        <v>312</v>
      </c>
      <c r="C85" s="129" t="s">
        <v>80</v>
      </c>
      <c r="G85" s="51"/>
      <c r="H85"/>
      <c r="I85" s="68"/>
      <c r="N85" s="51"/>
    </row>
    <row r="86" spans="1:14" x14ac:dyDescent="0.3">
      <c r="A86" s="51" t="s">
        <v>857</v>
      </c>
      <c r="B86" s="68" t="s">
        <v>11</v>
      </c>
      <c r="C86" s="129" t="s">
        <v>80</v>
      </c>
      <c r="G86" s="51"/>
      <c r="H86"/>
      <c r="I86" s="68"/>
      <c r="N86" s="51"/>
    </row>
    <row r="87" spans="1:14" x14ac:dyDescent="0.3">
      <c r="A87" s="51" t="s">
        <v>858</v>
      </c>
      <c r="B87" s="68" t="s">
        <v>315</v>
      </c>
      <c r="C87" s="129" t="s">
        <v>80</v>
      </c>
      <c r="G87" s="51"/>
      <c r="H87"/>
      <c r="I87" s="68"/>
      <c r="N87" s="51"/>
    </row>
    <row r="88" spans="1:14" x14ac:dyDescent="0.3">
      <c r="A88" s="51" t="s">
        <v>859</v>
      </c>
      <c r="B88" s="68" t="s">
        <v>317</v>
      </c>
      <c r="C88" s="129" t="s">
        <v>80</v>
      </c>
      <c r="G88" s="51"/>
      <c r="H88"/>
      <c r="I88" s="68"/>
      <c r="N88" s="51"/>
    </row>
    <row r="89" spans="1:14" x14ac:dyDescent="0.3">
      <c r="A89" s="51" t="s">
        <v>860</v>
      </c>
      <c r="B89" s="68" t="s">
        <v>319</v>
      </c>
      <c r="C89" s="129" t="s">
        <v>80</v>
      </c>
      <c r="G89" s="51"/>
      <c r="H89"/>
      <c r="I89" s="68"/>
      <c r="N89" s="51"/>
    </row>
    <row r="90" spans="1:14" x14ac:dyDescent="0.3">
      <c r="A90" s="51" t="s">
        <v>861</v>
      </c>
      <c r="B90" s="68" t="s">
        <v>321</v>
      </c>
      <c r="C90" s="129" t="s">
        <v>80</v>
      </c>
      <c r="G90" s="51"/>
      <c r="H90"/>
      <c r="I90" s="68"/>
      <c r="N90" s="51"/>
    </row>
    <row r="91" spans="1:14" x14ac:dyDescent="0.3">
      <c r="A91" s="51" t="s">
        <v>862</v>
      </c>
      <c r="B91" s="68" t="s">
        <v>323</v>
      </c>
      <c r="C91" s="129" t="s">
        <v>80</v>
      </c>
      <c r="G91" s="51"/>
      <c r="H91"/>
      <c r="I91" s="68"/>
      <c r="N91" s="51"/>
    </row>
    <row r="92" spans="1:14" x14ac:dyDescent="0.3">
      <c r="A92" s="51" t="s">
        <v>863</v>
      </c>
      <c r="B92" s="68" t="s">
        <v>136</v>
      </c>
      <c r="C92" s="129" t="s">
        <v>80</v>
      </c>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572</v>
      </c>
      <c r="C104" s="129" t="s">
        <v>80</v>
      </c>
      <c r="G104" s="51"/>
      <c r="H104"/>
      <c r="I104" s="68"/>
      <c r="N104" s="51"/>
    </row>
    <row r="105" spans="1:14" x14ac:dyDescent="0.3">
      <c r="A105" s="51" t="s">
        <v>875</v>
      </c>
      <c r="B105" s="68" t="s">
        <v>572</v>
      </c>
      <c r="C105" s="129" t="s">
        <v>80</v>
      </c>
      <c r="G105" s="51"/>
      <c r="H105"/>
      <c r="I105" s="68"/>
      <c r="N105" s="51"/>
    </row>
    <row r="106" spans="1:14" x14ac:dyDescent="0.3">
      <c r="A106" s="51" t="s">
        <v>876</v>
      </c>
      <c r="B106" s="68" t="s">
        <v>572</v>
      </c>
      <c r="C106" s="129" t="s">
        <v>80</v>
      </c>
      <c r="G106" s="51"/>
      <c r="H106"/>
      <c r="I106" s="68"/>
      <c r="N106" s="51"/>
    </row>
    <row r="107" spans="1:14" x14ac:dyDescent="0.3">
      <c r="A107" s="51" t="s">
        <v>877</v>
      </c>
      <c r="B107" s="68" t="s">
        <v>572</v>
      </c>
      <c r="C107" s="129" t="s">
        <v>80</v>
      </c>
      <c r="G107" s="51"/>
      <c r="H107"/>
      <c r="I107" s="68"/>
      <c r="N107" s="51"/>
    </row>
    <row r="108" spans="1:14" x14ac:dyDescent="0.3">
      <c r="A108" s="51" t="s">
        <v>878</v>
      </c>
      <c r="B108" s="68" t="s">
        <v>572</v>
      </c>
      <c r="C108" s="129" t="s">
        <v>80</v>
      </c>
      <c r="G108" s="51"/>
      <c r="H108"/>
      <c r="I108" s="68"/>
      <c r="N108" s="51"/>
    </row>
    <row r="109" spans="1:14" x14ac:dyDescent="0.3">
      <c r="A109" s="51" t="s">
        <v>879</v>
      </c>
      <c r="B109" s="68" t="s">
        <v>572</v>
      </c>
      <c r="C109" s="129" t="s">
        <v>80</v>
      </c>
      <c r="G109" s="51"/>
      <c r="H109"/>
      <c r="I109" s="68"/>
      <c r="N109" s="51"/>
    </row>
    <row r="110" spans="1:14" x14ac:dyDescent="0.3">
      <c r="A110" s="51" t="s">
        <v>880</v>
      </c>
      <c r="B110" s="68" t="s">
        <v>572</v>
      </c>
      <c r="C110" s="129" t="s">
        <v>80</v>
      </c>
      <c r="G110" s="51"/>
      <c r="H110"/>
      <c r="I110" s="68"/>
      <c r="N110" s="51"/>
    </row>
    <row r="111" spans="1:14" x14ac:dyDescent="0.3">
      <c r="A111" s="51" t="s">
        <v>881</v>
      </c>
      <c r="B111" s="68" t="s">
        <v>572</v>
      </c>
      <c r="C111" s="129" t="s">
        <v>80</v>
      </c>
      <c r="G111" s="51"/>
      <c r="H111"/>
      <c r="I111" s="68"/>
      <c r="N111" s="51"/>
    </row>
    <row r="112" spans="1:14" x14ac:dyDescent="0.3">
      <c r="A112" s="51" t="s">
        <v>882</v>
      </c>
      <c r="B112" s="68" t="s">
        <v>572</v>
      </c>
      <c r="C112" s="129" t="s">
        <v>80</v>
      </c>
      <c r="G112" s="51"/>
      <c r="H112"/>
      <c r="I112" s="68"/>
      <c r="N112" s="51"/>
    </row>
    <row r="113" spans="1:14" x14ac:dyDescent="0.3">
      <c r="A113" s="51" t="s">
        <v>883</v>
      </c>
      <c r="B113" s="68" t="s">
        <v>572</v>
      </c>
      <c r="C113" s="129" t="s">
        <v>80</v>
      </c>
      <c r="G113" s="51"/>
      <c r="H113"/>
      <c r="I113" s="68"/>
      <c r="N113" s="51"/>
    </row>
    <row r="114" spans="1:14" x14ac:dyDescent="0.3">
      <c r="A114" s="51" t="s">
        <v>884</v>
      </c>
      <c r="B114" s="68" t="s">
        <v>572</v>
      </c>
      <c r="C114" s="129" t="s">
        <v>80</v>
      </c>
      <c r="G114" s="51"/>
      <c r="H114"/>
      <c r="I114" s="68"/>
      <c r="N114" s="51"/>
    </row>
    <row r="115" spans="1:14" x14ac:dyDescent="0.3">
      <c r="A115" s="51" t="s">
        <v>885</v>
      </c>
      <c r="B115" s="68" t="s">
        <v>572</v>
      </c>
      <c r="C115" s="129" t="s">
        <v>80</v>
      </c>
      <c r="G115" s="51"/>
      <c r="H115"/>
      <c r="I115" s="68"/>
      <c r="N115" s="51"/>
    </row>
    <row r="116" spans="1:14" x14ac:dyDescent="0.3">
      <c r="A116" s="51" t="s">
        <v>886</v>
      </c>
      <c r="B116" s="68" t="s">
        <v>572</v>
      </c>
      <c r="C116" s="129" t="s">
        <v>80</v>
      </c>
      <c r="G116" s="51"/>
      <c r="H116"/>
      <c r="I116" s="68"/>
      <c r="N116" s="51"/>
    </row>
    <row r="117" spans="1:14" x14ac:dyDescent="0.3">
      <c r="A117" s="51" t="s">
        <v>887</v>
      </c>
      <c r="B117" s="68" t="s">
        <v>572</v>
      </c>
      <c r="C117" s="129" t="s">
        <v>80</v>
      </c>
      <c r="G117" s="51"/>
      <c r="H117"/>
      <c r="I117" s="68"/>
      <c r="N117" s="51"/>
    </row>
    <row r="118" spans="1:14" x14ac:dyDescent="0.3">
      <c r="A118" s="51" t="s">
        <v>888</v>
      </c>
      <c r="B118" s="68" t="s">
        <v>572</v>
      </c>
      <c r="C118" s="129" t="s">
        <v>80</v>
      </c>
      <c r="G118" s="51"/>
      <c r="H118"/>
      <c r="I118" s="68"/>
      <c r="N118" s="51"/>
    </row>
    <row r="119" spans="1:14" x14ac:dyDescent="0.3">
      <c r="A119" s="51" t="s">
        <v>889</v>
      </c>
      <c r="B119" s="68" t="s">
        <v>572</v>
      </c>
      <c r="C119" s="129" t="s">
        <v>80</v>
      </c>
      <c r="G119" s="51"/>
      <c r="H119"/>
      <c r="I119" s="68"/>
      <c r="N119" s="51"/>
    </row>
    <row r="120" spans="1:14" x14ac:dyDescent="0.3">
      <c r="A120" s="51" t="s">
        <v>890</v>
      </c>
      <c r="B120" s="68" t="s">
        <v>572</v>
      </c>
      <c r="C120" s="129" t="s">
        <v>80</v>
      </c>
      <c r="G120" s="51"/>
      <c r="H120"/>
      <c r="I120" s="68"/>
      <c r="N120" s="51"/>
    </row>
    <row r="121" spans="1:14" x14ac:dyDescent="0.3">
      <c r="A121" s="51" t="s">
        <v>891</v>
      </c>
      <c r="B121" s="68" t="s">
        <v>572</v>
      </c>
      <c r="C121" s="129" t="s">
        <v>80</v>
      </c>
      <c r="G121" s="51"/>
      <c r="H121"/>
      <c r="I121" s="68"/>
      <c r="N121" s="51"/>
    </row>
    <row r="122" spans="1:14" x14ac:dyDescent="0.3">
      <c r="A122" s="51" t="s">
        <v>892</v>
      </c>
      <c r="B122" s="68" t="s">
        <v>572</v>
      </c>
      <c r="C122" s="129" t="s">
        <v>80</v>
      </c>
      <c r="G122" s="51"/>
      <c r="H122"/>
      <c r="I122" s="68"/>
      <c r="N122" s="51"/>
    </row>
    <row r="123" spans="1:14" x14ac:dyDescent="0.3">
      <c r="A123" s="51" t="s">
        <v>893</v>
      </c>
      <c r="B123" s="68" t="s">
        <v>572</v>
      </c>
      <c r="C123" s="129" t="s">
        <v>80</v>
      </c>
      <c r="G123" s="51"/>
      <c r="H123"/>
      <c r="I123" s="68"/>
      <c r="N123" s="51"/>
    </row>
    <row r="124" spans="1:14" x14ac:dyDescent="0.3">
      <c r="A124" s="51" t="s">
        <v>894</v>
      </c>
      <c r="B124" s="68" t="s">
        <v>572</v>
      </c>
      <c r="C124" s="129" t="s">
        <v>80</v>
      </c>
      <c r="G124" s="51"/>
      <c r="H124"/>
      <c r="I124" s="68"/>
      <c r="N124" s="51"/>
    </row>
    <row r="125" spans="1:14" x14ac:dyDescent="0.3">
      <c r="A125" s="51" t="s">
        <v>895</v>
      </c>
      <c r="B125" s="68" t="s">
        <v>572</v>
      </c>
      <c r="C125" s="129" t="s">
        <v>80</v>
      </c>
      <c r="G125" s="51"/>
      <c r="H125"/>
      <c r="I125" s="68"/>
      <c r="N125" s="51"/>
    </row>
    <row r="126" spans="1:14" x14ac:dyDescent="0.3">
      <c r="A126" s="51" t="s">
        <v>896</v>
      </c>
      <c r="B126" s="68" t="s">
        <v>572</v>
      </c>
      <c r="C126" s="129" t="s">
        <v>80</v>
      </c>
      <c r="G126" s="51"/>
      <c r="H126"/>
      <c r="I126" s="68"/>
      <c r="N126" s="51"/>
    </row>
    <row r="127" spans="1:14" x14ac:dyDescent="0.3">
      <c r="A127" s="51" t="s">
        <v>897</v>
      </c>
      <c r="B127" s="68" t="s">
        <v>572</v>
      </c>
      <c r="C127" s="129"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t="s">
        <v>80</v>
      </c>
      <c r="D130"/>
      <c r="E130"/>
      <c r="F130"/>
      <c r="G130"/>
      <c r="H130"/>
      <c r="K130"/>
      <c r="L130"/>
      <c r="M130"/>
      <c r="N130"/>
    </row>
    <row r="131" spans="1:14" x14ac:dyDescent="0.3">
      <c r="A131" s="51" t="s">
        <v>900</v>
      </c>
      <c r="B131" s="51" t="s">
        <v>607</v>
      </c>
      <c r="C131" s="129" t="s">
        <v>80</v>
      </c>
      <c r="D131"/>
      <c r="E131"/>
      <c r="F131"/>
      <c r="G131"/>
      <c r="H131"/>
      <c r="K131"/>
      <c r="L131"/>
      <c r="M131"/>
      <c r="N131"/>
    </row>
    <row r="132" spans="1:14" x14ac:dyDescent="0.3">
      <c r="A132" s="51" t="s">
        <v>901</v>
      </c>
      <c r="B132" s="51" t="s">
        <v>136</v>
      </c>
      <c r="C132" s="129" t="s">
        <v>80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t="s">
        <v>80</v>
      </c>
      <c r="D138" s="96"/>
      <c r="E138" s="96"/>
      <c r="F138" s="87"/>
      <c r="G138" s="76"/>
      <c r="H138"/>
      <c r="K138" s="96"/>
      <c r="L138" s="96"/>
      <c r="M138" s="87"/>
      <c r="N138" s="76"/>
    </row>
    <row r="139" spans="1:14" x14ac:dyDescent="0.3">
      <c r="A139" s="51" t="s">
        <v>907</v>
      </c>
      <c r="B139" s="51" t="s">
        <v>619</v>
      </c>
      <c r="C139" s="129" t="s">
        <v>80</v>
      </c>
      <c r="D139" s="96"/>
      <c r="E139" s="96"/>
      <c r="F139" s="87"/>
      <c r="G139" s="76"/>
      <c r="H139"/>
      <c r="K139" s="96"/>
      <c r="L139" s="96"/>
      <c r="M139" s="87"/>
      <c r="N139" s="76"/>
    </row>
    <row r="140" spans="1:14" x14ac:dyDescent="0.3">
      <c r="A140" s="51" t="s">
        <v>908</v>
      </c>
      <c r="B140" s="51" t="s">
        <v>136</v>
      </c>
      <c r="C140" s="129" t="s">
        <v>80</v>
      </c>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2" t="s">
        <v>80</v>
      </c>
      <c r="D148" s="96"/>
      <c r="E148" s="96"/>
      <c r="F148" s="139" t="str">
        <f>IF($C$152=0,"",IF(C148="[for completion]","",C148/$C$152))</f>
        <v/>
      </c>
      <c r="G148" s="76"/>
      <c r="H148"/>
      <c r="I148" s="68"/>
      <c r="K148" s="96"/>
      <c r="L148" s="96"/>
      <c r="M148" s="77"/>
      <c r="N148" s="76"/>
    </row>
    <row r="149" spans="1:14" x14ac:dyDescent="0.3">
      <c r="A149" s="51" t="s">
        <v>918</v>
      </c>
      <c r="B149" s="68" t="s">
        <v>919</v>
      </c>
      <c r="C149" s="132" t="s">
        <v>80</v>
      </c>
      <c r="D149" s="96"/>
      <c r="E149" s="96"/>
      <c r="F149" s="139" t="str">
        <f>IF($C$152=0,"",IF(C149="[for completion]","",C149/$C$152))</f>
        <v/>
      </c>
      <c r="G149" s="76"/>
      <c r="H149"/>
      <c r="I149" s="68"/>
      <c r="K149" s="96"/>
      <c r="L149" s="96"/>
      <c r="M149" s="77"/>
      <c r="N149" s="76"/>
    </row>
    <row r="150" spans="1:14" x14ac:dyDescent="0.3">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9" t="str">
        <f t="shared" si="2"/>
        <v/>
      </c>
      <c r="G155" s="76"/>
      <c r="H155"/>
      <c r="I155" s="68"/>
      <c r="K155" s="96"/>
      <c r="L155" s="96"/>
      <c r="M155" s="77"/>
      <c r="N155" s="76"/>
    </row>
    <row r="156" spans="1:14" ht="15" customHeight="1" outlineLevel="1" x14ac:dyDescent="0.3">
      <c r="A156" s="51" t="s">
        <v>931</v>
      </c>
      <c r="B156" s="80" t="s">
        <v>932</v>
      </c>
      <c r="D156" s="96"/>
      <c r="E156" s="96"/>
      <c r="F156" s="139" t="str">
        <f t="shared" si="2"/>
        <v/>
      </c>
      <c r="G156" s="76"/>
      <c r="H156"/>
      <c r="I156" s="68"/>
      <c r="K156" s="96"/>
      <c r="L156" s="96"/>
      <c r="M156" s="77"/>
      <c r="N156" s="76"/>
    </row>
    <row r="157" spans="1:14" ht="15" customHeight="1" outlineLevel="1" x14ac:dyDescent="0.3">
      <c r="A157" s="51" t="s">
        <v>933</v>
      </c>
      <c r="B157" s="80" t="s">
        <v>934</v>
      </c>
      <c r="D157" s="96"/>
      <c r="E157" s="96"/>
      <c r="F157" s="139" t="str">
        <f t="shared" si="2"/>
        <v/>
      </c>
      <c r="G157" s="76"/>
      <c r="H157"/>
      <c r="I157" s="68"/>
      <c r="K157" s="96"/>
      <c r="L157" s="96"/>
      <c r="M157" s="77"/>
      <c r="N157" s="76"/>
    </row>
    <row r="158" spans="1:14" ht="15" customHeight="1" outlineLevel="1" x14ac:dyDescent="0.3">
      <c r="A158" s="51" t="s">
        <v>935</v>
      </c>
      <c r="B158" s="80" t="s">
        <v>936</v>
      </c>
      <c r="D158" s="96"/>
      <c r="E158" s="96"/>
      <c r="F158" s="139" t="str">
        <f t="shared" si="2"/>
        <v/>
      </c>
      <c r="G158" s="76"/>
      <c r="H158"/>
      <c r="I158" s="68"/>
      <c r="K158" s="96"/>
      <c r="L158" s="96"/>
      <c r="M158" s="77"/>
      <c r="N158" s="76"/>
    </row>
    <row r="159" spans="1:14" ht="15" customHeight="1" outlineLevel="1" x14ac:dyDescent="0.3">
      <c r="A159" s="51" t="s">
        <v>937</v>
      </c>
      <c r="B159" s="80" t="s">
        <v>938</v>
      </c>
      <c r="D159" s="96"/>
      <c r="E159" s="96"/>
      <c r="F159" s="139"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t="s">
        <v>80</v>
      </c>
      <c r="D167"/>
      <c r="E167" s="49"/>
      <c r="F167" s="49"/>
      <c r="G167"/>
      <c r="H167"/>
      <c r="K167"/>
      <c r="L167" s="49"/>
      <c r="M167" s="49"/>
      <c r="N167"/>
    </row>
    <row r="168" spans="1:14" outlineLevel="1" x14ac:dyDescent="0.3">
      <c r="A168" s="51" t="s">
        <v>947</v>
      </c>
      <c r="B168" s="121" t="s">
        <v>2661</v>
      </c>
      <c r="C168" s="127"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C. HTT Harmonised Glossary'!B19" display="9. 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57"/>
  <sheetViews>
    <sheetView zoomScale="75" zoomScaleNormal="75" workbookViewId="0">
      <selection activeCell="A2" sqref="A2"/>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3077</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800-000000000000}"/>
    <hyperlink ref="B80" location="'2. Harmonised Glossary'!A9" display="Breakdown by Interest Rate" xr:uid="{00000000-0004-0000-0800-000001000000}"/>
    <hyperlink ref="B110" location="'C. HTT Harmonised Glossary'!B19" display="7. 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C403"/>
  <sheetViews>
    <sheetView zoomScale="75" zoomScaleNormal="75"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3077</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01c7ed30-b748-4e6f-b72d-51af0829fd38"/>
    <ds:schemaRef ds:uri="http://purl.org/dc/terms/"/>
    <ds:schemaRef ds:uri="http://schemas.openxmlformats.org/package/2006/metadata/core-properties"/>
    <ds:schemaRef ds:uri="6a9f6bf8-3710-4c59-a4eb-7c22c36861d0"/>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LAMAUD PHILIPPE</cp:lastModifiedBy>
  <cp:lastPrinted>2024-07-08T08:36:51Z</cp:lastPrinted>
  <dcterms:created xsi:type="dcterms:W3CDTF">2016-04-21T08:07:20Z</dcterms:created>
  <dcterms:modified xsi:type="dcterms:W3CDTF">2025-01-28T15:37:15Z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